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9990" windowHeight="6000" tabRatio="540" activeTab="1"/>
  </bookViews>
  <sheets>
    <sheet name="Przedmiar" sheetId="49" r:id="rId1"/>
    <sheet name="Kosztorys" sheetId="46" r:id="rId2"/>
    <sheet name="ZZK OF" sheetId="48" r:id="rId3"/>
    <sheet name="Arkusz1" sheetId="50" r:id="rId4"/>
  </sheets>
  <definedNames>
    <definedName name="_xlnm.Print_Area" localSheetId="1">Kosztorys!$A$1:$H$48</definedName>
    <definedName name="_xlnm.Print_Area" localSheetId="0">Przedmiar!$A$1:$E$31</definedName>
    <definedName name="_xlnm.Print_Area" localSheetId="2">'ZZK OF'!$A$1:$I$32</definedName>
    <definedName name="_xlnm.Print_Titles" localSheetId="1">Kosztorys!$5:$6</definedName>
    <definedName name="_xlnm.Print_Titles" localSheetId="0">Przedmiar!$4:$5</definedName>
  </definedNames>
  <calcPr calcId="145621" iterate="1" fullPrecision="0"/>
</workbook>
</file>

<file path=xl/calcChain.xml><?xml version="1.0" encoding="utf-8"?>
<calcChain xmlns="http://schemas.openxmlformats.org/spreadsheetml/2006/main">
  <c r="H31" i="46" l="1"/>
  <c r="H30" i="46"/>
  <c r="H34" i="46"/>
  <c r="H33" i="46"/>
  <c r="H32" i="46"/>
  <c r="H14" i="46" l="1"/>
  <c r="I12" i="48"/>
  <c r="I15" i="48" s="1"/>
  <c r="I16" i="48" s="1"/>
  <c r="H10" i="46"/>
  <c r="H18" i="46"/>
  <c r="H11" i="46"/>
  <c r="H28" i="46"/>
  <c r="H26" i="46"/>
  <c r="H29" i="46"/>
  <c r="H23" i="46"/>
  <c r="H24" i="46" s="1"/>
  <c r="H8" i="46"/>
  <c r="H20" i="46"/>
  <c r="G20" i="49"/>
  <c r="G18" i="49"/>
  <c r="H15" i="49"/>
  <c r="G15" i="49"/>
  <c r="H9" i="49"/>
  <c r="H7" i="49" s="1"/>
  <c r="G9" i="49"/>
  <c r="G7" i="49" s="1"/>
  <c r="H9" i="46"/>
  <c r="H15" i="46"/>
  <c r="H12" i="48"/>
  <c r="H13" i="48" s="1"/>
  <c r="H14" i="48" s="1"/>
  <c r="G12" i="48"/>
  <c r="G13" i="48" s="1"/>
  <c r="F12" i="48"/>
  <c r="F13" i="48" s="1"/>
  <c r="E12" i="48"/>
  <c r="E13" i="48" s="1"/>
  <c r="E14" i="48" s="1"/>
  <c r="D12" i="48"/>
  <c r="D13" i="48" s="1"/>
  <c r="D14" i="48" s="1"/>
  <c r="H20" i="49"/>
  <c r="H18" i="49"/>
  <c r="H35" i="46" l="1"/>
  <c r="F14" i="48"/>
  <c r="H12" i="46"/>
  <c r="H16" i="46"/>
  <c r="I14" i="48"/>
  <c r="H21" i="46"/>
  <c r="E15" i="48"/>
  <c r="E16" i="48" s="1"/>
  <c r="F15" i="48"/>
  <c r="F16" i="48" s="1"/>
  <c r="D15" i="48"/>
  <c r="D16" i="48" s="1"/>
  <c r="H15" i="48"/>
  <c r="H16" i="48" s="1"/>
  <c r="G14" i="48"/>
  <c r="H36" i="46" l="1"/>
  <c r="G15" i="48"/>
  <c r="G16" i="48" s="1"/>
</calcChain>
</file>

<file path=xl/sharedStrings.xml><?xml version="1.0" encoding="utf-8"?>
<sst xmlns="http://schemas.openxmlformats.org/spreadsheetml/2006/main" count="231" uniqueCount="135">
  <si>
    <t>km</t>
  </si>
  <si>
    <t>Lp.</t>
  </si>
  <si>
    <t>ROBOTY PRZYGOTOWAWCZE</t>
  </si>
  <si>
    <t>m</t>
  </si>
  <si>
    <t>Wyszczególnienie elementów rozliczeniowych</t>
  </si>
  <si>
    <t>DM.00.00.00</t>
  </si>
  <si>
    <t>WYMAGANIA OGÓLNE</t>
  </si>
  <si>
    <t>D.01.00.00.</t>
  </si>
  <si>
    <t>D.04.00.00.</t>
  </si>
  <si>
    <t>PODBUDOWY</t>
  </si>
  <si>
    <t>D.05.00.00.</t>
  </si>
  <si>
    <t>NAWIERZCHNIE</t>
  </si>
  <si>
    <t>* Ceny jednostkowe i wartości robót należy podawać w PLN  z dokładnością do  0,01 PLN.</t>
  </si>
  <si>
    <t>Sporządził:</t>
  </si>
  <si>
    <t>D.08.00.00.</t>
  </si>
  <si>
    <t>ELEMENTY  ULIC</t>
  </si>
  <si>
    <t>mb</t>
  </si>
  <si>
    <t>R A Z E M</t>
  </si>
  <si>
    <t>PRZEDMIAR ROBÓT</t>
  </si>
  <si>
    <t>D.01.02.04.</t>
  </si>
  <si>
    <t xml:space="preserve">Roboty pomiarowe - odtworzenie trasy i punktów pomiarowych </t>
  </si>
  <si>
    <t>Ilość jednostek</t>
  </si>
  <si>
    <t>Nazwa jednostki</t>
  </si>
  <si>
    <t>Odcinek I</t>
  </si>
  <si>
    <t>Odcinek II</t>
  </si>
  <si>
    <t>m2</t>
  </si>
  <si>
    <t>ZBIORCZE ZESTAWIENIE KOSZTÓW INWESTYCJI</t>
  </si>
  <si>
    <t>Razem - suma poz. 11 i 12</t>
  </si>
  <si>
    <t>Roboty nie przewidziane - 5 % pozycji 11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</si>
  <si>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</si>
  <si>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</si>
  <si>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    Ceny jednostkowe należy podawać bez VAT</t>
  </si>
  <si>
    <t>XXX</t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</si>
  <si>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</si>
  <si>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</si>
  <si>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</si>
  <si>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</si>
  <si>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</si>
  <si>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</si>
  <si>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* Ceny jednostkowe i wartości robót należy podawać w PLN  z dokładnością do  0,01 PLN</t>
  </si>
  <si>
    <t>inż..Krzysztof Marchwicki</t>
  </si>
  <si>
    <t>Wartość ETAPU  II</t>
  </si>
  <si>
    <t>Wartość (PLN*) - OGÓŁEM</t>
  </si>
  <si>
    <t>D.04.01.01.</t>
  </si>
  <si>
    <t>KodCPV</t>
  </si>
  <si>
    <t>45100000-8</t>
  </si>
  <si>
    <t>45233140-2</t>
  </si>
  <si>
    <t>m3</t>
  </si>
  <si>
    <t>Regulacja wysokościowa istniejących  urządzeń infrastruktury technicznej</t>
  </si>
  <si>
    <t>ROBOTY ZIEMNE</t>
  </si>
  <si>
    <t>szt</t>
  </si>
  <si>
    <t>Profilowanie i zagęszczenie podłoża</t>
  </si>
  <si>
    <t>D.04.04.02.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</si>
  <si>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</si>
  <si>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</si>
  <si>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</si>
  <si>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</si>
  <si>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</si>
  <si>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</si>
  <si>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</si>
  <si>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</si>
  <si>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 xml:space="preserve">  </t>
  </si>
  <si>
    <t>D.01.02.04</t>
  </si>
  <si>
    <t xml:space="preserve">PROJEKT PRZEBUDOWY CHODNIKA NA CIĄG PIESZO-ROWEROWY NA UL. GRUNWALDZKIEJ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</si>
  <si>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Opracował</t>
  </si>
  <si>
    <t>RAZEM  ELEMENTY  ULIC</t>
  </si>
  <si>
    <t>D.04.05.01A.</t>
  </si>
  <si>
    <t>D.02.00.00.</t>
  </si>
  <si>
    <t>D.08.00.00</t>
  </si>
  <si>
    <t xml:space="preserve">                                                                                            </t>
  </si>
  <si>
    <t>Ilość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</si>
  <si>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</si>
  <si>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D.08.05.06A</t>
  </si>
  <si>
    <t>Wykopy - wykonanie koryta z odwozem gruntu na odkład na . 10 km</t>
  </si>
  <si>
    <t>D.01.01.01A.</t>
  </si>
  <si>
    <t>D.03.02.01A.</t>
  </si>
  <si>
    <t>D.03.02.01A</t>
  </si>
  <si>
    <t>inż.. Krzysztof Marchwicki</t>
  </si>
  <si>
    <t xml:space="preserve">Regulacja wysokościowa istniejących urządzeń infrastruktury technicznej </t>
  </si>
  <si>
    <t>RAZEM poz. 1 - 6</t>
  </si>
  <si>
    <t>Podatek VAT - 23%  poz. 7</t>
  </si>
  <si>
    <t>OGÓŁEM - suma poz.  7 i 8</t>
  </si>
  <si>
    <t>D.05.03.23A</t>
  </si>
  <si>
    <t>Sporządził</t>
  </si>
  <si>
    <t xml:space="preserve">Ułożenie opornika betonowego 12x25 na ławie bet. z oporem  </t>
  </si>
  <si>
    <t xml:space="preserve">Ułożenie nawierzchni z kostki brukowej betonowej gr 8,0 cm szarej, na podsypce cementowo-piaskowej gr 3,0 cm </t>
  </si>
  <si>
    <t>D.08.01.01A</t>
  </si>
  <si>
    <t>D.04.01.01</t>
  </si>
  <si>
    <t>Warstwa wzmacniająca podłoże z gruntu stabilizowanego cementem gr. 15 cm, (jezdnia ) ,klasy C3/4 z betoniarki</t>
  </si>
  <si>
    <t>Ułożenie nawierzchni z kostki brukowej betonowej gr 8,0 cm szarej, na podsypce cementowo - piaskowej gr 3,0 cm</t>
  </si>
  <si>
    <t>Ułożenie ścieku z dwóch rzedów kostki betonowej gr 8 cm na ławie betonowej klasy C12/15</t>
  </si>
  <si>
    <t>16</t>
  </si>
  <si>
    <t>Ustawienie opornika betonowego 12x25 na ławie bet. z oporem</t>
  </si>
  <si>
    <t>OGÓŁEM - suma pozycji 1 - 16</t>
  </si>
  <si>
    <t xml:space="preserve"> </t>
  </si>
  <si>
    <t xml:space="preserve">PROJEKT BUDOWY CHODNIKA, MIEJSC POSTOJOWYCH I PRZEBUDOWY NAWIERZCHNI JEZDNI ORAZ KANALIZACJI SANITARNEJ I DESZCZOWEJ NA TERENIE ZESPOŁU SZKÓŁ ELEKTROTECHNICZNO - TELEKOMUNIKACYJNYCH W LESZNIE, UL KILIŃSKIEGO 4 (BUDŻET OBYWATELSKI 2020)     </t>
  </si>
  <si>
    <t>Rozbiórka nawierzchni z kostki brukowej</t>
  </si>
  <si>
    <t>kpl</t>
  </si>
  <si>
    <t>Roboty rozbiórkowe nawierzchni bitumicznej</t>
  </si>
  <si>
    <t>Wykonanie koryta    526 x 0,48 + 390 x 0,33 + 530 x 0,28</t>
  </si>
  <si>
    <t xml:space="preserve">Profilowanie i zagęszczenie podłoża    1443 + 140 x 0,2                                              </t>
  </si>
  <si>
    <t xml:space="preserve">Podbudowa zasadnicza z kamienia łamanego stabilizowanego mechanicznie 0/31,5 gr. 22 cm  </t>
  </si>
  <si>
    <t xml:space="preserve">Wykonanie podbudowy z gruntu stabilizowanego cementem gr 15,0 cm   klasy C3/4  jezdnia - z betoniarki    1443 + 28                                                                     </t>
  </si>
  <si>
    <t>Ułożenie ścieku z dwóch rzędów kostki betonowej gr 8 cm , na ławie betonowej klasy C12/15  140 x 0,2</t>
  </si>
  <si>
    <t>Wypełnienie  grysem granitowym przestrzeni między krawężnikem a murem  105 x 0,4</t>
  </si>
  <si>
    <t>Ustawienie krawężnika drogowego 15 x 30 na ławie betonowej z oporem</t>
  </si>
  <si>
    <t>Ustawienie znak,ow drogowych A-7 szt 1, D 18 szt 1, D - 18a szt 2, T 29 szt 2</t>
  </si>
  <si>
    <t>12</t>
  </si>
  <si>
    <t>13</t>
  </si>
  <si>
    <t>Wykonanie zieleni - trawnik</t>
  </si>
  <si>
    <t>Ustawienie stojaków do rowerów</t>
  </si>
  <si>
    <t>Malowanie poziome P -24 szt 3, P - 18 szt 40 / 0,76 x 3 + 5,0 x 0,12 x 40</t>
  </si>
  <si>
    <t>Roboty rozbiórkowe nawierzchni bitumicznej z transp. urobku na odl. 10 km</t>
  </si>
  <si>
    <t>Roboty rozbiórkowe  z kostki brukowej z tr. urobku na odl.10km</t>
  </si>
  <si>
    <t>Podbudowa zasadnicza z kamienia łamanego stabilizowanego mechanicznie 0/31,5 gr. 22 cm</t>
  </si>
  <si>
    <t>Ułożenie krawężnika drogowego 15 x 30 na ławie betonowej z oporem</t>
  </si>
  <si>
    <t>7</t>
  </si>
  <si>
    <t>8</t>
  </si>
  <si>
    <t>14</t>
  </si>
  <si>
    <t>15</t>
  </si>
  <si>
    <t>17</t>
  </si>
  <si>
    <t>Ustawienie znaków drogowych</t>
  </si>
  <si>
    <t>Malowanie poziome</t>
  </si>
  <si>
    <t>Wypełnienie grysem granitowym przestrzeń pomiędzy krawężnikiem a murem</t>
  </si>
  <si>
    <t>Ustawienie stojaków na rowery</t>
  </si>
  <si>
    <t>Budowa chodnika,miejsc postojowych i przebudowy nawierzchni jezdni oraz kanalizacji sanitarnej i deszczowej na terenie Zespołu Szkół Elektroniczno - Telekomunikacyjnych w Lesznie, ul. Kilińskiego 4 (Budżet Obywatelski 2020)</t>
  </si>
  <si>
    <t xml:space="preserve"> ul. Kilińskiego  w Lesznie</t>
  </si>
  <si>
    <t>PROJEKT   ZAGOSPODAROWANIA  ULICY KILIŃSKIEGO W LESZNIE</t>
  </si>
  <si>
    <t>Zespół Szkół Elektroniczno - Telekomunikacyjnych</t>
  </si>
  <si>
    <t>D.07.02.01</t>
  </si>
  <si>
    <t>D.07.01.01</t>
  </si>
  <si>
    <t>D.09.01.01</t>
  </si>
  <si>
    <t>D.08.01.01</t>
  </si>
  <si>
    <t>D.04.04.02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</si>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</sst>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0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/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/>
      <bottom style="thin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dotted">
        <color indexed="57"/>
      </right>
      <top/>
      <bottom/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/>
      <bottom/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/>
      <right style="dotted">
        <color indexed="57"/>
      </right>
      <top/>
      <bottom/>
      <diagonal/>
    </border>
    <border>
      <left style="medium">
        <color indexed="57"/>
      </left>
      <right style="thin">
        <color indexed="57"/>
      </right>
      <top/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dotted">
        <color indexed="57"/>
      </right>
      <top style="medium">
        <color indexed="57"/>
      </top>
      <bottom/>
      <diagonal/>
    </border>
    <border>
      <left style="dotted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/>
      <top/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/>
      <right style="dotted">
        <color indexed="57"/>
      </right>
      <top style="double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double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/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medium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 style="medium">
        <color indexed="57"/>
      </left>
      <right/>
      <top/>
      <bottom style="medium">
        <color indexed="57"/>
      </bottom>
      <diagonal/>
    </border>
    <border>
      <left/>
      <right style="thin">
        <color indexed="57"/>
      </right>
      <top/>
      <bottom style="medium">
        <color indexed="57"/>
      </bottom>
      <diagonal/>
    </border>
    <border>
      <left style="thin">
        <color indexed="57"/>
      </left>
      <right/>
      <top/>
      <bottom style="medium">
        <color indexed="57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80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 wrapText="1"/>
    </xf>
    <xf numFmtId="0" fontId="2" fillId="0" borderId="2" xfId="0" quotePrefix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9" xfId="0" quotePrefix="1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wrapText="1"/>
    </xf>
    <xf numFmtId="4" fontId="2" fillId="0" borderId="1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1" fontId="2" fillId="0" borderId="13" xfId="0" quotePrefix="1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/>
    </xf>
    <xf numFmtId="4" fontId="2" fillId="0" borderId="22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4" fontId="2" fillId="0" borderId="26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28" xfId="0" applyNumberFormat="1" applyFont="1" applyBorder="1" applyAlignment="1">
      <alignment horizontal="right" vertical="center"/>
    </xf>
    <xf numFmtId="4" fontId="7" fillId="0" borderId="29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/>
    </xf>
    <xf numFmtId="4" fontId="2" fillId="0" borderId="31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wrapText="1"/>
    </xf>
    <xf numFmtId="4" fontId="2" fillId="0" borderId="8" xfId="0" applyNumberFormat="1" applyFont="1" applyFill="1" applyBorder="1" applyAlignment="1">
      <alignment horizontal="center" wrapText="1"/>
    </xf>
    <xf numFmtId="4" fontId="2" fillId="0" borderId="33" xfId="0" applyNumberFormat="1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wrapText="1"/>
    </xf>
    <xf numFmtId="4" fontId="2" fillId="0" borderId="33" xfId="0" applyNumberFormat="1" applyFont="1" applyFill="1" applyBorder="1" applyAlignment="1">
      <alignment horizont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5" xfId="0" applyNumberFormat="1" applyFont="1" applyBorder="1" applyAlignment="1">
      <alignment horizontal="center" vertical="center" wrapText="1"/>
    </xf>
    <xf numFmtId="1" fontId="2" fillId="0" borderId="36" xfId="0" applyNumberFormat="1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wrapText="1"/>
    </xf>
    <xf numFmtId="4" fontId="2" fillId="0" borderId="39" xfId="0" applyNumberFormat="1" applyFont="1" applyBorder="1" applyAlignment="1">
      <alignment horizontal="center"/>
    </xf>
    <xf numFmtId="4" fontId="5" fillId="0" borderId="37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wrapText="1"/>
    </xf>
    <xf numFmtId="4" fontId="2" fillId="0" borderId="3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center" vertical="top"/>
    </xf>
    <xf numFmtId="0" fontId="2" fillId="0" borderId="1" xfId="0" quotePrefix="1" applyFont="1" applyBorder="1" applyAlignment="1">
      <alignment horizontal="center" vertical="top" wrapText="1"/>
    </xf>
    <xf numFmtId="0" fontId="12" fillId="0" borderId="0" xfId="0" applyNumberFormat="1" applyFont="1" applyFill="1" applyBorder="1" applyAlignment="1" applyProtection="1">
      <alignment vertical="center"/>
    </xf>
    <xf numFmtId="4" fontId="5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3" xfId="0" quotePrefix="1" applyNumberFormat="1" applyFont="1" applyBorder="1" applyAlignment="1">
      <alignment horizontal="center" vertical="top" wrapText="1"/>
    </xf>
    <xf numFmtId="0" fontId="1" fillId="0" borderId="1" xfId="0" quotePrefix="1" applyFont="1" applyBorder="1" applyAlignment="1">
      <alignment horizontal="center" vertical="top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5" fillId="0" borderId="41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5" fillId="0" borderId="3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" fontId="2" fillId="0" borderId="43" xfId="0" applyNumberFormat="1" applyFont="1" applyBorder="1" applyAlignment="1"/>
    <xf numFmtId="0" fontId="2" fillId="0" borderId="0" xfId="0" applyFont="1" applyBorder="1" applyAlignment="1">
      <alignment wrapText="1"/>
    </xf>
    <xf numFmtId="0" fontId="2" fillId="0" borderId="43" xfId="0" applyFont="1" applyBorder="1" applyAlignment="1"/>
    <xf numFmtId="0" fontId="2" fillId="0" borderId="42" xfId="0" applyFont="1" applyBorder="1" applyAlignment="1">
      <alignment horizontal="center"/>
    </xf>
    <xf numFmtId="0" fontId="2" fillId="0" borderId="42" xfId="0" applyFont="1" applyBorder="1" applyAlignment="1"/>
    <xf numFmtId="0" fontId="2" fillId="0" borderId="42" xfId="0" applyFont="1" applyBorder="1" applyAlignment="1">
      <alignment vertical="top"/>
    </xf>
    <xf numFmtId="164" fontId="1" fillId="0" borderId="3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44" xfId="0" applyFont="1" applyBorder="1" applyAlignment="1">
      <alignment horizontal="center" vertical="center"/>
    </xf>
    <xf numFmtId="0" fontId="5" fillId="0" borderId="44" xfId="0" applyFont="1" applyBorder="1" applyAlignment="1">
      <alignment horizontal="left" vertical="center" wrapText="1"/>
    </xf>
    <xf numFmtId="0" fontId="5" fillId="0" borderId="4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3" xfId="0" quotePrefix="1" applyNumberFormat="1" applyFont="1" applyBorder="1" applyAlignment="1">
      <alignment horizontal="center" vertical="top" wrapText="1"/>
    </xf>
    <xf numFmtId="0" fontId="2" fillId="0" borderId="44" xfId="0" quotePrefix="1" applyFont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top" wrapText="1"/>
    </xf>
    <xf numFmtId="49" fontId="5" fillId="0" borderId="44" xfId="0" applyNumberFormat="1" applyFont="1" applyBorder="1" applyAlignment="1">
      <alignment horizontal="left" wrapText="1"/>
    </xf>
    <xf numFmtId="0" fontId="1" fillId="0" borderId="44" xfId="0" applyFont="1" applyBorder="1" applyAlignment="1">
      <alignment horizontal="center" wrapText="1"/>
    </xf>
    <xf numFmtId="164" fontId="2" fillId="0" borderId="44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164" fontId="1" fillId="0" borderId="4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164" fontId="1" fillId="0" borderId="3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/>
    <xf numFmtId="164" fontId="2" fillId="0" borderId="20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1" fillId="0" borderId="7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39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1" xfId="0" applyFont="1" applyFill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3" xfId="0" quotePrefix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164" fontId="2" fillId="0" borderId="41" xfId="0" applyNumberFormat="1" applyFont="1" applyFill="1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/>
    <xf numFmtId="0" fontId="2" fillId="0" borderId="48" xfId="0" quotePrefix="1" applyFont="1" applyBorder="1" applyAlignment="1">
      <alignment horizontal="center" vertical="center" wrapText="1"/>
    </xf>
    <xf numFmtId="0" fontId="1" fillId="0" borderId="49" xfId="0" quotePrefix="1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49" fontId="2" fillId="0" borderId="49" xfId="0" applyNumberFormat="1" applyFont="1" applyBorder="1" applyAlignment="1">
      <alignment horizontal="center" vertical="center" wrapText="1"/>
    </xf>
    <xf numFmtId="164" fontId="2" fillId="0" borderId="50" xfId="0" applyNumberFormat="1" applyFont="1" applyBorder="1" applyAlignment="1">
      <alignment horizontal="center" vertical="center" wrapText="1"/>
    </xf>
    <xf numFmtId="4" fontId="2" fillId="0" borderId="49" xfId="0" applyNumberFormat="1" applyFont="1" applyBorder="1" applyAlignment="1">
      <alignment horizontal="center" vertical="center" wrapText="1"/>
    </xf>
    <xf numFmtId="4" fontId="2" fillId="0" borderId="51" xfId="0" applyNumberFormat="1" applyFont="1" applyBorder="1" applyAlignment="1">
      <alignment horizontal="center" vertical="center" wrapText="1"/>
    </xf>
    <xf numFmtId="1" fontId="2" fillId="0" borderId="52" xfId="0" quotePrefix="1" applyNumberFormat="1" applyFont="1" applyBorder="1" applyAlignment="1">
      <alignment horizontal="center" vertical="center" wrapText="1"/>
    </xf>
    <xf numFmtId="1" fontId="2" fillId="0" borderId="53" xfId="0" applyNumberFormat="1" applyFont="1" applyBorder="1" applyAlignment="1">
      <alignment horizontal="center" vertical="center" wrapText="1"/>
    </xf>
    <xf numFmtId="0" fontId="2" fillId="0" borderId="47" xfId="0" quotePrefix="1" applyNumberFormat="1" applyFont="1" applyBorder="1" applyAlignment="1">
      <alignment horizontal="center" vertical="top" wrapText="1"/>
    </xf>
    <xf numFmtId="0" fontId="2" fillId="0" borderId="15" xfId="0" quotePrefix="1" applyFont="1" applyBorder="1" applyAlignment="1">
      <alignment horizontal="center" vertical="top" wrapText="1"/>
    </xf>
    <xf numFmtId="4" fontId="2" fillId="0" borderId="54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>
      <alignment horizontal="center" vertical="top"/>
    </xf>
    <xf numFmtId="0" fontId="12" fillId="0" borderId="55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49" fontId="12" fillId="0" borderId="56" xfId="0" applyNumberFormat="1" applyFont="1" applyBorder="1" applyAlignment="1">
      <alignment vertical="center" wrapText="1"/>
    </xf>
    <xf numFmtId="0" fontId="12" fillId="0" borderId="57" xfId="0" applyFont="1" applyBorder="1" applyAlignment="1">
      <alignment horizontal="center" vertical="center"/>
    </xf>
    <xf numFmtId="164" fontId="12" fillId="0" borderId="58" xfId="0" applyNumberFormat="1" applyFont="1" applyFill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4" fontId="12" fillId="0" borderId="59" xfId="0" applyNumberFormat="1" applyFont="1" applyBorder="1" applyAlignment="1">
      <alignment horizontal="center" vertical="center"/>
    </xf>
    <xf numFmtId="0" fontId="2" fillId="0" borderId="60" xfId="0" applyNumberFormat="1" applyFont="1" applyBorder="1" applyAlignment="1">
      <alignment horizontal="center" vertical="center"/>
    </xf>
    <xf numFmtId="0" fontId="1" fillId="0" borderId="40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left" vertical="center" wrapText="1"/>
    </xf>
    <xf numFmtId="164" fontId="1" fillId="0" borderId="62" xfId="0" applyNumberFormat="1" applyFont="1" applyBorder="1" applyAlignment="1">
      <alignment horizontal="center" vertical="center"/>
    </xf>
    <xf numFmtId="164" fontId="2" fillId="0" borderId="40" xfId="0" applyNumberFormat="1" applyFont="1" applyFill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5" fillId="0" borderId="34" xfId="0" applyNumberFormat="1" applyFont="1" applyFill="1" applyBorder="1" applyAlignment="1">
      <alignment horizontal="center" vertical="center"/>
    </xf>
    <xf numFmtId="49" fontId="5" fillId="0" borderId="61" xfId="0" applyNumberFormat="1" applyFont="1" applyBorder="1" applyAlignment="1">
      <alignment horizontal="left" vertical="center" wrapText="1"/>
    </xf>
    <xf numFmtId="0" fontId="2" fillId="2" borderId="63" xfId="0" quotePrefix="1" applyFont="1" applyFill="1" applyBorder="1" applyAlignment="1">
      <alignment horizontal="center" vertical="top" wrapText="1"/>
    </xf>
    <xf numFmtId="0" fontId="1" fillId="2" borderId="64" xfId="0" quotePrefix="1" applyFont="1" applyFill="1" applyBorder="1" applyAlignment="1">
      <alignment horizontal="center" vertical="top" wrapText="1"/>
    </xf>
    <xf numFmtId="0" fontId="1" fillId="2" borderId="64" xfId="0" applyFont="1" applyFill="1" applyBorder="1" applyAlignment="1">
      <alignment horizontal="center" vertical="top"/>
    </xf>
    <xf numFmtId="0" fontId="5" fillId="2" borderId="64" xfId="0" applyFont="1" applyFill="1" applyBorder="1" applyAlignment="1">
      <alignment horizontal="left" vertical="center" wrapText="1"/>
    </xf>
    <xf numFmtId="0" fontId="1" fillId="2" borderId="64" xfId="0" applyFont="1" applyFill="1" applyBorder="1" applyAlignment="1">
      <alignment horizontal="center"/>
    </xf>
    <xf numFmtId="164" fontId="2" fillId="2" borderId="64" xfId="0" applyNumberFormat="1" applyFont="1" applyFill="1" applyBorder="1" applyAlignment="1">
      <alignment horizontal="center"/>
    </xf>
    <xf numFmtId="4" fontId="2" fillId="2" borderId="64" xfId="0" applyNumberFormat="1" applyFont="1" applyFill="1" applyBorder="1" applyAlignment="1">
      <alignment horizontal="center"/>
    </xf>
    <xf numFmtId="4" fontId="2" fillId="2" borderId="65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wrapText="1"/>
    </xf>
    <xf numFmtId="0" fontId="2" fillId="0" borderId="13" xfId="0" quotePrefix="1" applyNumberFormat="1" applyFont="1" applyBorder="1" applyAlignment="1">
      <alignment horizontal="center" vertical="top" wrapText="1"/>
    </xf>
    <xf numFmtId="0" fontId="1" fillId="0" borderId="14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/>
    </xf>
    <xf numFmtId="49" fontId="1" fillId="0" borderId="14" xfId="0" applyNumberFormat="1" applyFont="1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0" fontId="1" fillId="0" borderId="67" xfId="0" applyFont="1" applyBorder="1" applyAlignment="1">
      <alignment horizontal="center"/>
    </xf>
    <xf numFmtId="4" fontId="2" fillId="0" borderId="67" xfId="0" applyNumberFormat="1" applyFont="1" applyBorder="1" applyAlignment="1">
      <alignment horizontal="center"/>
    </xf>
    <xf numFmtId="0" fontId="2" fillId="0" borderId="68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2" fillId="0" borderId="44" xfId="0" applyFont="1" applyBorder="1" applyAlignment="1">
      <alignment horizontal="left" vertical="center" wrapText="1"/>
    </xf>
    <xf numFmtId="164" fontId="1" fillId="0" borderId="69" xfId="0" applyNumberFormat="1" applyFont="1" applyFill="1" applyBorder="1" applyAlignment="1">
      <alignment horizontal="center" vertical="center" wrapText="1"/>
    </xf>
    <xf numFmtId="4" fontId="2" fillId="0" borderId="44" xfId="0" applyNumberFormat="1" applyFont="1" applyBorder="1" applyAlignment="1">
      <alignment horizontal="center" vertical="center"/>
    </xf>
    <xf numFmtId="4" fontId="2" fillId="0" borderId="70" xfId="0" applyNumberFormat="1" applyFont="1" applyFill="1" applyBorder="1" applyAlignment="1">
      <alignment horizontal="center" vertical="center" wrapText="1"/>
    </xf>
    <xf numFmtId="0" fontId="1" fillId="0" borderId="14" xfId="0" quotePrefix="1" applyNumberFormat="1" applyFont="1" applyBorder="1" applyAlignment="1">
      <alignment horizontal="center" vertical="top" wrapText="1"/>
    </xf>
    <xf numFmtId="164" fontId="2" fillId="0" borderId="71" xfId="0" applyNumberFormat="1" applyFont="1" applyFill="1" applyBorder="1" applyAlignment="1">
      <alignment horizontal="center" wrapText="1"/>
    </xf>
    <xf numFmtId="4" fontId="2" fillId="0" borderId="72" xfId="0" applyNumberFormat="1" applyFont="1" applyFill="1" applyBorder="1" applyAlignment="1">
      <alignment horizontal="center" wrapText="1"/>
    </xf>
    <xf numFmtId="49" fontId="1" fillId="0" borderId="68" xfId="0" applyNumberFormat="1" applyFont="1" applyBorder="1" applyAlignment="1">
      <alignment horizontal="center" vertical="top"/>
    </xf>
    <xf numFmtId="49" fontId="1" fillId="0" borderId="44" xfId="0" applyNumberFormat="1" applyFont="1" applyBorder="1" applyAlignment="1">
      <alignment horizontal="center" vertical="top"/>
    </xf>
    <xf numFmtId="49" fontId="1" fillId="0" borderId="44" xfId="0" applyNumberFormat="1" applyFont="1" applyBorder="1" applyAlignment="1">
      <alignment wrapText="1"/>
    </xf>
    <xf numFmtId="0" fontId="1" fillId="0" borderId="44" xfId="0" applyFont="1" applyBorder="1" applyAlignment="1">
      <alignment horizontal="center"/>
    </xf>
    <xf numFmtId="164" fontId="2" fillId="0" borderId="73" xfId="0" applyNumberFormat="1" applyFont="1" applyFill="1" applyBorder="1" applyAlignment="1">
      <alignment horizontal="center" wrapText="1"/>
    </xf>
    <xf numFmtId="4" fontId="2" fillId="0" borderId="44" xfId="0" applyNumberFormat="1" applyFont="1" applyBorder="1" applyAlignment="1">
      <alignment horizontal="center"/>
    </xf>
    <xf numFmtId="4" fontId="2" fillId="0" borderId="70" xfId="0" applyNumberFormat="1" applyFont="1" applyFill="1" applyBorder="1" applyAlignment="1">
      <alignment horizontal="center" wrapText="1"/>
    </xf>
    <xf numFmtId="49" fontId="1" fillId="0" borderId="16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4" fontId="2" fillId="0" borderId="74" xfId="0" applyNumberFormat="1" applyFont="1" applyFill="1" applyBorder="1" applyAlignment="1">
      <alignment horizontal="center" wrapText="1"/>
    </xf>
    <xf numFmtId="0" fontId="2" fillId="0" borderId="68" xfId="0" applyNumberFormat="1" applyFont="1" applyBorder="1" applyAlignment="1">
      <alignment horizontal="center" vertical="top"/>
    </xf>
    <xf numFmtId="0" fontId="1" fillId="0" borderId="44" xfId="0" applyNumberFormat="1" applyFont="1" applyBorder="1" applyAlignment="1">
      <alignment horizontal="center" vertical="top"/>
    </xf>
    <xf numFmtId="0" fontId="1" fillId="0" borderId="44" xfId="0" applyFont="1" applyBorder="1" applyAlignment="1">
      <alignment horizontal="left" vertical="top" wrapText="1"/>
    </xf>
    <xf numFmtId="49" fontId="1" fillId="0" borderId="44" xfId="0" applyNumberFormat="1" applyFont="1" applyBorder="1" applyAlignment="1">
      <alignment horizontal="left" wrapText="1"/>
    </xf>
    <xf numFmtId="164" fontId="1" fillId="0" borderId="44" xfId="0" applyNumberFormat="1" applyFont="1" applyBorder="1" applyAlignment="1">
      <alignment horizontal="center"/>
    </xf>
    <xf numFmtId="164" fontId="2" fillId="0" borderId="73" xfId="0" applyNumberFormat="1" applyFont="1" applyFill="1" applyBorder="1" applyAlignment="1">
      <alignment horizontal="center"/>
    </xf>
    <xf numFmtId="4" fontId="2" fillId="0" borderId="70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left" vertical="top" wrapText="1"/>
    </xf>
    <xf numFmtId="164" fontId="1" fillId="0" borderId="14" xfId="0" applyNumberFormat="1" applyFont="1" applyBorder="1" applyAlignment="1">
      <alignment horizontal="center"/>
    </xf>
    <xf numFmtId="164" fontId="2" fillId="0" borderId="71" xfId="0" applyNumberFormat="1" applyFont="1" applyFill="1" applyBorder="1" applyAlignment="1">
      <alignment horizontal="center"/>
    </xf>
    <xf numFmtId="4" fontId="2" fillId="0" borderId="72" xfId="0" applyNumberFormat="1" applyFont="1" applyFill="1" applyBorder="1" applyAlignment="1">
      <alignment horizontal="center"/>
    </xf>
    <xf numFmtId="49" fontId="1" fillId="0" borderId="66" xfId="0" applyNumberFormat="1" applyFont="1" applyBorder="1" applyAlignment="1">
      <alignment horizontal="center" vertical="top"/>
    </xf>
    <xf numFmtId="49" fontId="1" fillId="0" borderId="67" xfId="0" applyNumberFormat="1" applyFont="1" applyBorder="1" applyAlignment="1">
      <alignment horizontal="center" vertical="top"/>
    </xf>
    <xf numFmtId="49" fontId="1" fillId="0" borderId="67" xfId="0" applyNumberFormat="1" applyFont="1" applyBorder="1" applyAlignment="1">
      <alignment wrapText="1"/>
    </xf>
    <xf numFmtId="164" fontId="2" fillId="0" borderId="75" xfId="0" applyNumberFormat="1" applyFont="1" applyFill="1" applyBorder="1" applyAlignment="1">
      <alignment horizontal="center" wrapText="1"/>
    </xf>
    <xf numFmtId="4" fontId="2" fillId="0" borderId="76" xfId="0" applyNumberFormat="1" applyFont="1" applyFill="1" applyBorder="1" applyAlignment="1">
      <alignment horizontal="center" wrapText="1"/>
    </xf>
    <xf numFmtId="164" fontId="1" fillId="0" borderId="41" xfId="0" applyNumberFormat="1" applyFont="1" applyFill="1" applyBorder="1" applyAlignment="1">
      <alignment horizontal="center" wrapText="1"/>
    </xf>
    <xf numFmtId="0" fontId="1" fillId="0" borderId="0" xfId="0" applyFont="1" applyBorder="1" applyAlignment="1"/>
    <xf numFmtId="4" fontId="1" fillId="0" borderId="4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1" fillId="0" borderId="77" xfId="0" applyNumberFormat="1" applyFont="1" applyBorder="1" applyAlignment="1">
      <alignment horizontal="center" vertical="top"/>
    </xf>
    <xf numFmtId="49" fontId="1" fillId="0" borderId="58" xfId="0" applyNumberFormat="1" applyFont="1" applyBorder="1" applyAlignment="1">
      <alignment horizontal="center" vertical="top"/>
    </xf>
    <xf numFmtId="49" fontId="1" fillId="0" borderId="78" xfId="0" applyNumberFormat="1" applyFont="1" applyBorder="1" applyAlignment="1">
      <alignment wrapText="1"/>
    </xf>
    <xf numFmtId="0" fontId="1" fillId="0" borderId="79" xfId="0" applyFont="1" applyBorder="1" applyAlignment="1">
      <alignment horizontal="center"/>
    </xf>
    <xf numFmtId="164" fontId="2" fillId="0" borderId="58" xfId="0" applyNumberFormat="1" applyFont="1" applyFill="1" applyBorder="1" applyAlignment="1">
      <alignment horizontal="center" wrapText="1"/>
    </xf>
    <xf numFmtId="4" fontId="2" fillId="0" borderId="58" xfId="0" applyNumberFormat="1" applyFont="1" applyBorder="1" applyAlignment="1">
      <alignment horizontal="center"/>
    </xf>
    <xf numFmtId="4" fontId="2" fillId="0" borderId="59" xfId="0" applyNumberFormat="1" applyFont="1" applyFill="1" applyBorder="1" applyAlignment="1">
      <alignment horizont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79"/>
  <sheetViews>
    <sheetView showZeros="0" view="pageBreakPreview" topLeftCell="A19" zoomScale="120" zoomScaleNormal="100" zoomScaleSheetLayoutView="120" workbookViewId="0">
      <selection activeCell="C14" sqref="C14"/>
    </sheetView>
  </sheetViews>
  <sheetFormatPr defaultRowHeight="12.75" x14ac:dyDescent="0.2"/>
  <cols>
    <col min="1" max="1" width="5.140625" style="10" customWidth="1"/>
    <col min="2" max="2" width="11" style="10" customWidth="1"/>
    <col min="3" max="3" width="54.85546875" style="11" customWidth="1"/>
    <col min="4" max="4" width="8.5703125" style="7" customWidth="1"/>
    <col min="5" max="5" width="9.140625" style="7" customWidth="1"/>
    <col min="6" max="6" width="9.140625" style="7" hidden="1" customWidth="1"/>
    <col min="7" max="7" width="12.7109375" style="7" hidden="1" customWidth="1"/>
    <col min="8" max="8" width="14.7109375" style="7" hidden="1" customWidth="1"/>
    <col min="9" max="16384" width="9.140625" style="1"/>
  </cols>
  <sheetData>
    <row r="1" spans="1:8" ht="25.5" customHeight="1" x14ac:dyDescent="0.2">
      <c r="A1" s="274" t="s">
        <v>18</v>
      </c>
      <c r="B1" s="274"/>
      <c r="C1" s="274"/>
      <c r="D1" s="274"/>
      <c r="E1" s="274"/>
      <c r="F1" s="274"/>
      <c r="G1" s="274"/>
      <c r="H1" s="274"/>
    </row>
    <row r="2" spans="1:8" s="2" customFormat="1" ht="63" customHeight="1" x14ac:dyDescent="0.2">
      <c r="A2" s="275" t="s">
        <v>95</v>
      </c>
      <c r="B2" s="275"/>
      <c r="C2" s="275"/>
      <c r="D2" s="275"/>
      <c r="E2" s="275"/>
      <c r="F2" s="275"/>
      <c r="G2" s="275"/>
      <c r="H2" s="275"/>
    </row>
    <row r="3" spans="1:8" ht="8.25" customHeight="1" x14ac:dyDescent="0.2">
      <c r="A3" s="6"/>
      <c r="B3" s="6"/>
      <c r="C3" s="12"/>
      <c r="D3" s="6"/>
      <c r="E3" s="6"/>
      <c r="F3" s="6"/>
      <c r="G3" s="6"/>
      <c r="H3" s="6"/>
    </row>
    <row r="4" spans="1:8" ht="38.25" x14ac:dyDescent="0.2">
      <c r="A4" s="79" t="s">
        <v>1</v>
      </c>
      <c r="B4" s="80" t="s">
        <v>33</v>
      </c>
      <c r="C4" s="27" t="s">
        <v>4</v>
      </c>
      <c r="D4" s="80" t="s">
        <v>22</v>
      </c>
      <c r="E4" s="159" t="s">
        <v>70</v>
      </c>
      <c r="F4" s="81" t="s">
        <v>34</v>
      </c>
      <c r="G4" s="82" t="s">
        <v>41</v>
      </c>
      <c r="H4" s="26" t="s">
        <v>42</v>
      </c>
    </row>
    <row r="5" spans="1:8" s="28" customFormat="1" ht="13.5" thickBot="1" x14ac:dyDescent="0.25">
      <c r="A5" s="29">
        <v>1</v>
      </c>
      <c r="B5" s="30">
        <v>2</v>
      </c>
      <c r="C5" s="30">
        <v>3</v>
      </c>
      <c r="D5" s="30">
        <v>4</v>
      </c>
      <c r="E5" s="164" t="s">
        <v>71</v>
      </c>
      <c r="F5" s="30">
        <v>6</v>
      </c>
      <c r="G5" s="83">
        <v>10</v>
      </c>
      <c r="H5" s="32">
        <v>11</v>
      </c>
    </row>
    <row r="6" spans="1:8" s="4" customFormat="1" ht="14.25" thickTop="1" thickBot="1" x14ac:dyDescent="0.25">
      <c r="A6" s="21"/>
      <c r="B6" s="21" t="s">
        <v>5</v>
      </c>
      <c r="C6" s="22" t="s">
        <v>6</v>
      </c>
      <c r="D6" s="23" t="s">
        <v>32</v>
      </c>
      <c r="E6" s="24" t="s">
        <v>32</v>
      </c>
      <c r="F6" s="23" t="s">
        <v>32</v>
      </c>
      <c r="G6" s="84"/>
      <c r="H6" s="25" t="s">
        <v>32</v>
      </c>
    </row>
    <row r="7" spans="1:8" s="14" customFormat="1" ht="14.25" thickTop="1" thickBot="1" x14ac:dyDescent="0.25">
      <c r="A7" s="135"/>
      <c r="B7" s="135" t="s">
        <v>7</v>
      </c>
      <c r="C7" s="136" t="s">
        <v>2</v>
      </c>
      <c r="D7" s="135" t="s">
        <v>32</v>
      </c>
      <c r="E7" s="135" t="s">
        <v>32</v>
      </c>
      <c r="F7" s="68" t="s">
        <v>32</v>
      </c>
      <c r="G7" s="88" t="e">
        <f>SUM(G8:G9)</f>
        <v>#REF!</v>
      </c>
      <c r="H7" s="69">
        <f>SUM(H8:H9)</f>
        <v>1260</v>
      </c>
    </row>
    <row r="8" spans="1:8" s="4" customFormat="1" ht="13.5" thickTop="1" x14ac:dyDescent="0.2">
      <c r="A8" s="45">
        <v>1</v>
      </c>
      <c r="B8" s="153" t="s">
        <v>74</v>
      </c>
      <c r="C8" s="148" t="s">
        <v>20</v>
      </c>
      <c r="D8" s="125" t="s">
        <v>0</v>
      </c>
      <c r="E8" s="149">
        <v>0.3</v>
      </c>
      <c r="F8" s="37"/>
      <c r="G8" s="85"/>
      <c r="H8" s="72"/>
    </row>
    <row r="9" spans="1:8" ht="25.5" x14ac:dyDescent="0.2">
      <c r="A9" s="19">
        <v>2</v>
      </c>
      <c r="B9" s="103" t="s">
        <v>75</v>
      </c>
      <c r="C9" s="94" t="s">
        <v>48</v>
      </c>
      <c r="D9" s="92" t="s">
        <v>50</v>
      </c>
      <c r="E9" s="73">
        <v>7</v>
      </c>
      <c r="F9" s="18">
        <v>180</v>
      </c>
      <c r="G9" s="86" t="e">
        <f>ROUND($F9*#REF!,2)</f>
        <v>#REF!</v>
      </c>
      <c r="H9" s="74">
        <f>ROUND($F9*E9,2)</f>
        <v>1260</v>
      </c>
    </row>
    <row r="10" spans="1:8" x14ac:dyDescent="0.2">
      <c r="A10" s="166">
        <v>3</v>
      </c>
      <c r="B10" s="126" t="s">
        <v>19</v>
      </c>
      <c r="C10" s="96" t="s">
        <v>98</v>
      </c>
      <c r="D10" s="167" t="s">
        <v>25</v>
      </c>
      <c r="E10" s="168">
        <v>530</v>
      </c>
      <c r="F10" s="18"/>
      <c r="G10" s="89"/>
      <c r="H10" s="78"/>
    </row>
    <row r="11" spans="1:8" ht="13.5" thickBot="1" x14ac:dyDescent="0.25">
      <c r="A11" s="166">
        <v>4</v>
      </c>
      <c r="B11" s="126" t="s">
        <v>19</v>
      </c>
      <c r="C11" s="96" t="s">
        <v>96</v>
      </c>
      <c r="D11" s="167" t="s">
        <v>25</v>
      </c>
      <c r="E11" s="263">
        <v>390</v>
      </c>
      <c r="F11" s="18"/>
      <c r="G11" s="89"/>
      <c r="H11" s="78"/>
    </row>
    <row r="12" spans="1:8" ht="13.5" thickTop="1" x14ac:dyDescent="0.2">
      <c r="A12" s="143"/>
      <c r="B12" s="144"/>
      <c r="C12" s="145" t="s">
        <v>49</v>
      </c>
      <c r="D12" s="146"/>
      <c r="E12" s="147"/>
      <c r="F12" s="18"/>
      <c r="G12" s="89"/>
      <c r="H12" s="78"/>
    </row>
    <row r="13" spans="1:8" x14ac:dyDescent="0.2">
      <c r="A13" s="19">
        <v>5</v>
      </c>
      <c r="B13" s="103" t="s">
        <v>43</v>
      </c>
      <c r="C13" s="94" t="s">
        <v>99</v>
      </c>
      <c r="D13" s="92" t="s">
        <v>47</v>
      </c>
      <c r="E13" s="73">
        <v>529.6</v>
      </c>
      <c r="F13" s="18"/>
      <c r="G13" s="89"/>
      <c r="H13" s="78"/>
    </row>
    <row r="14" spans="1:8" ht="19.5" customHeight="1" thickBot="1" x14ac:dyDescent="0.25">
      <c r="A14" s="79">
        <v>6</v>
      </c>
      <c r="B14" s="171" t="s">
        <v>43</v>
      </c>
      <c r="C14" s="172" t="s">
        <v>100</v>
      </c>
      <c r="D14" s="171" t="s">
        <v>25</v>
      </c>
      <c r="E14" s="173">
        <v>1471</v>
      </c>
      <c r="F14" s="18"/>
      <c r="G14" s="89"/>
      <c r="H14" s="78"/>
    </row>
    <row r="15" spans="1:8" s="14" customFormat="1" ht="14.25" thickTop="1" thickBot="1" x14ac:dyDescent="0.25">
      <c r="A15" s="135"/>
      <c r="B15" s="135" t="s">
        <v>8</v>
      </c>
      <c r="C15" s="136" t="s">
        <v>9</v>
      </c>
      <c r="D15" s="135" t="s">
        <v>32</v>
      </c>
      <c r="E15" s="137" t="s">
        <v>32</v>
      </c>
      <c r="F15" s="102" t="s">
        <v>32</v>
      </c>
      <c r="G15" s="88">
        <f>SUM(G16:G16)</f>
        <v>0</v>
      </c>
      <c r="H15" s="76">
        <f>SUM(H16:H16)</f>
        <v>0</v>
      </c>
    </row>
    <row r="16" spans="1:8" ht="26.25" thickTop="1" x14ac:dyDescent="0.2">
      <c r="A16" s="142">
        <v>7</v>
      </c>
      <c r="B16" s="126" t="s">
        <v>52</v>
      </c>
      <c r="C16" s="96" t="s">
        <v>101</v>
      </c>
      <c r="D16" s="167" t="s">
        <v>25</v>
      </c>
      <c r="E16" s="77">
        <v>1443</v>
      </c>
      <c r="F16" s="18"/>
      <c r="G16" s="86"/>
      <c r="H16" s="74"/>
    </row>
    <row r="17" spans="1:8" ht="26.25" thickBot="1" x14ac:dyDescent="0.25">
      <c r="A17" s="100">
        <v>8</v>
      </c>
      <c r="B17" s="157" t="s">
        <v>66</v>
      </c>
      <c r="C17" s="95" t="s">
        <v>102</v>
      </c>
      <c r="D17" s="158" t="s">
        <v>25</v>
      </c>
      <c r="E17" s="156">
        <v>1471</v>
      </c>
      <c r="F17" s="36"/>
      <c r="G17" s="89"/>
      <c r="H17" s="75"/>
    </row>
    <row r="18" spans="1:8" s="14" customFormat="1" ht="14.25" thickTop="1" thickBot="1" x14ac:dyDescent="0.25">
      <c r="A18" s="135"/>
      <c r="B18" s="135" t="s">
        <v>10</v>
      </c>
      <c r="C18" s="136" t="s">
        <v>11</v>
      </c>
      <c r="D18" s="135" t="s">
        <v>32</v>
      </c>
      <c r="E18" s="137" t="s">
        <v>32</v>
      </c>
      <c r="F18" s="70" t="s">
        <v>32</v>
      </c>
      <c r="G18" s="88" t="e">
        <f>SUM(#REF!)</f>
        <v>#REF!</v>
      </c>
      <c r="H18" s="76" t="e">
        <f>SUM(#REF!)</f>
        <v>#REF!</v>
      </c>
    </row>
    <row r="19" spans="1:8" s="14" customFormat="1" ht="32.25" customHeight="1" thickTop="1" thickBot="1" x14ac:dyDescent="0.25">
      <c r="A19" s="138">
        <v>9</v>
      </c>
      <c r="B19" s="138" t="s">
        <v>82</v>
      </c>
      <c r="C19" s="139" t="s">
        <v>85</v>
      </c>
      <c r="D19" s="140" t="s">
        <v>25</v>
      </c>
      <c r="E19" s="141">
        <v>1443</v>
      </c>
      <c r="F19" s="122"/>
      <c r="G19" s="123"/>
      <c r="H19" s="124"/>
    </row>
    <row r="20" spans="1:8" s="14" customFormat="1" ht="14.25" thickTop="1" thickBot="1" x14ac:dyDescent="0.25">
      <c r="A20" s="135"/>
      <c r="B20" s="135" t="s">
        <v>14</v>
      </c>
      <c r="C20" s="136" t="s">
        <v>15</v>
      </c>
      <c r="D20" s="135" t="s">
        <v>32</v>
      </c>
      <c r="E20" s="137" t="s">
        <v>32</v>
      </c>
      <c r="F20" s="70" t="s">
        <v>32</v>
      </c>
      <c r="G20" s="88">
        <f>SUM(G23:G25)</f>
        <v>0</v>
      </c>
      <c r="H20" s="76">
        <f>SUM(H23:H25)</f>
        <v>0</v>
      </c>
    </row>
    <row r="21" spans="1:8" s="14" customFormat="1" ht="26.25" thickTop="1" x14ac:dyDescent="0.2">
      <c r="A21" s="266">
        <v>10</v>
      </c>
      <c r="B21" s="266" t="s">
        <v>132</v>
      </c>
      <c r="C21" s="162" t="s">
        <v>105</v>
      </c>
      <c r="D21" s="125" t="s">
        <v>16</v>
      </c>
      <c r="E21" s="163">
        <v>184</v>
      </c>
      <c r="F21" s="160"/>
      <c r="G21" s="161"/>
      <c r="H21" s="124"/>
    </row>
    <row r="22" spans="1:8" s="14" customFormat="1" ht="25.5" x14ac:dyDescent="0.2">
      <c r="A22" s="125">
        <v>11</v>
      </c>
      <c r="B22" s="125" t="s">
        <v>72</v>
      </c>
      <c r="C22" s="162" t="s">
        <v>103</v>
      </c>
      <c r="D22" s="125" t="s">
        <v>25</v>
      </c>
      <c r="E22" s="163">
        <v>28</v>
      </c>
      <c r="F22" s="160"/>
      <c r="G22" s="161"/>
      <c r="H22" s="124"/>
    </row>
    <row r="23" spans="1:8" ht="25.5" x14ac:dyDescent="0.2">
      <c r="A23" s="93" t="s">
        <v>107</v>
      </c>
      <c r="B23" s="93" t="s">
        <v>129</v>
      </c>
      <c r="C23" s="96" t="s">
        <v>106</v>
      </c>
      <c r="D23" s="111" t="s">
        <v>97</v>
      </c>
      <c r="E23" s="152">
        <v>6</v>
      </c>
      <c r="F23" s="20"/>
      <c r="G23" s="87"/>
      <c r="H23" s="75"/>
    </row>
    <row r="24" spans="1:8" ht="25.5" x14ac:dyDescent="0.2">
      <c r="A24" s="93" t="s">
        <v>108</v>
      </c>
      <c r="B24" s="93" t="s">
        <v>130</v>
      </c>
      <c r="C24" s="96" t="s">
        <v>111</v>
      </c>
      <c r="D24" s="111" t="s">
        <v>25</v>
      </c>
      <c r="E24" s="152">
        <v>26.3</v>
      </c>
      <c r="F24" s="20"/>
      <c r="G24" s="87"/>
      <c r="H24" s="75"/>
    </row>
    <row r="25" spans="1:8" ht="14.25" customHeight="1" x14ac:dyDescent="0.2">
      <c r="A25" s="38">
        <v>14</v>
      </c>
      <c r="B25" s="99" t="s">
        <v>86</v>
      </c>
      <c r="C25" s="97" t="s">
        <v>84</v>
      </c>
      <c r="D25" s="112" t="s">
        <v>3</v>
      </c>
      <c r="E25" s="73">
        <v>86</v>
      </c>
      <c r="F25" s="35"/>
      <c r="G25" s="90"/>
      <c r="H25" s="74"/>
    </row>
    <row r="26" spans="1:8" s="7" customFormat="1" ht="25.5" x14ac:dyDescent="0.2">
      <c r="A26" s="215">
        <v>15</v>
      </c>
      <c r="B26" s="212" t="s">
        <v>52</v>
      </c>
      <c r="C26" s="213" t="s">
        <v>104</v>
      </c>
      <c r="D26" s="214" t="s">
        <v>25</v>
      </c>
      <c r="E26" s="109">
        <v>42</v>
      </c>
    </row>
    <row r="27" spans="1:8" s="7" customFormat="1" x14ac:dyDescent="0.2">
      <c r="A27" s="215">
        <v>16</v>
      </c>
      <c r="B27" s="212" t="s">
        <v>131</v>
      </c>
      <c r="C27" s="213" t="s">
        <v>109</v>
      </c>
      <c r="D27" s="214" t="s">
        <v>25</v>
      </c>
      <c r="E27" s="109">
        <v>30</v>
      </c>
    </row>
    <row r="28" spans="1:8" s="7" customFormat="1" x14ac:dyDescent="0.2">
      <c r="A28" s="215">
        <v>17</v>
      </c>
      <c r="B28" s="212" t="s">
        <v>129</v>
      </c>
      <c r="C28" s="213" t="s">
        <v>110</v>
      </c>
      <c r="D28" s="214" t="s">
        <v>50</v>
      </c>
      <c r="E28" s="109">
        <v>9</v>
      </c>
    </row>
    <row r="29" spans="1:8" s="7" customFormat="1" x14ac:dyDescent="0.2">
      <c r="A29" s="211"/>
      <c r="B29" s="212"/>
      <c r="C29" s="216" t="s">
        <v>64</v>
      </c>
      <c r="D29" s="214"/>
      <c r="E29" s="109"/>
    </row>
    <row r="30" spans="1:8" s="7" customFormat="1" ht="42.75" customHeight="1" x14ac:dyDescent="0.2">
      <c r="A30" s="211"/>
      <c r="B30" s="212"/>
      <c r="C30" s="213"/>
      <c r="D30" s="214"/>
      <c r="E30" s="109"/>
    </row>
    <row r="31" spans="1:8" ht="14.1" customHeight="1" x14ac:dyDescent="0.2">
      <c r="A31" s="169" t="s">
        <v>61</v>
      </c>
      <c r="C31" s="134" t="s">
        <v>77</v>
      </c>
    </row>
    <row r="32" spans="1:8" ht="14.1" customHeight="1" x14ac:dyDescent="0.2"/>
    <row r="33" ht="14.1" customHeight="1" x14ac:dyDescent="0.2"/>
    <row r="34" ht="14.1" customHeight="1" x14ac:dyDescent="0.2"/>
    <row r="35" ht="27.95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42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27.95" customHeight="1" x14ac:dyDescent="0.2"/>
    <row r="48" ht="14.1" customHeight="1" x14ac:dyDescent="0.2"/>
    <row r="49" ht="14.1" customHeight="1" x14ac:dyDescent="0.2"/>
    <row r="50" ht="14.1" customHeight="1" x14ac:dyDescent="0.2"/>
    <row r="51" ht="27.95" customHeight="1" x14ac:dyDescent="0.2"/>
    <row r="52" ht="14.1" customHeight="1" x14ac:dyDescent="0.2"/>
    <row r="53" ht="14.1" customHeight="1" x14ac:dyDescent="0.2"/>
    <row r="54" ht="14.1" customHeight="1" x14ac:dyDescent="0.2"/>
    <row r="55" ht="27.95" customHeight="1" x14ac:dyDescent="0.2"/>
    <row r="56" ht="14.1" customHeight="1" x14ac:dyDescent="0.2"/>
    <row r="57" ht="27.95" customHeight="1" x14ac:dyDescent="0.2"/>
    <row r="58" ht="14.1" customHeight="1" x14ac:dyDescent="0.2"/>
    <row r="59" ht="27.95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27.95" customHeight="1" x14ac:dyDescent="0.2"/>
    <row r="68" ht="14.1" customHeight="1" x14ac:dyDescent="0.2"/>
    <row r="69" ht="27.95" customHeight="1" x14ac:dyDescent="0.2"/>
    <row r="70" ht="14.1" customHeight="1" x14ac:dyDescent="0.2"/>
    <row r="71" ht="27.95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</sheetData>
  <mergeCells count="2">
    <mergeCell ref="A1:H1"/>
    <mergeCell ref="A2:H2"/>
  </mergeCells>
  <pageMargins left="0.39370078740157483" right="0.24" top="0.6692913385826772" bottom="0.43307086614173229" header="0.31496062992125984" footer="0.39370078740157483"/>
  <pageSetup paperSize="9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50"/>
  <sheetViews>
    <sheetView showZeros="0" tabSelected="1" zoomScaleNormal="100" zoomScaleSheetLayoutView="110" workbookViewId="0">
      <selection activeCell="A2" sqref="A2:H2"/>
    </sheetView>
  </sheetViews>
  <sheetFormatPr defaultRowHeight="12.75" x14ac:dyDescent="0.2"/>
  <cols>
    <col min="1" max="1" width="4.7109375" style="10" customWidth="1"/>
    <col min="2" max="2" width="11.42578125" style="10" customWidth="1"/>
    <col min="3" max="3" width="11.140625" style="10" customWidth="1"/>
    <col min="4" max="4" width="57.85546875" style="11" customWidth="1"/>
    <col min="5" max="5" width="8.5703125" style="7" customWidth="1"/>
    <col min="6" max="6" width="10.7109375" style="7" customWidth="1"/>
    <col min="7" max="7" width="12.7109375" style="7" customWidth="1"/>
    <col min="8" max="8" width="14.7109375" style="7" customWidth="1"/>
    <col min="9" max="16384" width="9.140625" style="1"/>
  </cols>
  <sheetData>
    <row r="1" spans="1:8" ht="25.5" customHeight="1" x14ac:dyDescent="0.2">
      <c r="A1" s="274" t="s">
        <v>134</v>
      </c>
      <c r="B1" s="274"/>
      <c r="C1" s="274"/>
      <c r="D1" s="274"/>
      <c r="E1" s="274"/>
      <c r="F1" s="274"/>
      <c r="G1" s="274"/>
      <c r="H1" s="274"/>
    </row>
    <row r="2" spans="1:8" s="2" customFormat="1" ht="40.5" customHeight="1" x14ac:dyDescent="0.2">
      <c r="A2" s="275" t="s">
        <v>125</v>
      </c>
      <c r="B2" s="275"/>
      <c r="C2" s="275"/>
      <c r="D2" s="275"/>
      <c r="E2" s="275"/>
      <c r="F2" s="275"/>
      <c r="G2" s="275"/>
      <c r="H2" s="275"/>
    </row>
    <row r="3" spans="1:8" s="2" customFormat="1" ht="16.5" customHeight="1" x14ac:dyDescent="0.2">
      <c r="A3" s="276" t="s">
        <v>126</v>
      </c>
      <c r="B3" s="276"/>
      <c r="C3" s="277"/>
      <c r="D3" s="277"/>
      <c r="E3" s="277"/>
      <c r="F3" s="277"/>
      <c r="G3" s="277"/>
      <c r="H3" s="277"/>
    </row>
    <row r="4" spans="1:8" ht="8.25" customHeight="1" thickBot="1" x14ac:dyDescent="0.25">
      <c r="A4" s="6"/>
      <c r="B4" s="6"/>
      <c r="C4" s="6"/>
      <c r="D4" s="12"/>
      <c r="E4" s="6"/>
      <c r="F4" s="6"/>
      <c r="G4" s="6"/>
      <c r="H4" s="6"/>
    </row>
    <row r="5" spans="1:8" ht="38.25" x14ac:dyDescent="0.2">
      <c r="A5" s="175" t="s">
        <v>1</v>
      </c>
      <c r="B5" s="176" t="s">
        <v>44</v>
      </c>
      <c r="C5" s="177" t="s">
        <v>33</v>
      </c>
      <c r="D5" s="178" t="s">
        <v>4</v>
      </c>
      <c r="E5" s="177" t="s">
        <v>22</v>
      </c>
      <c r="F5" s="179" t="s">
        <v>21</v>
      </c>
      <c r="G5" s="180" t="s">
        <v>34</v>
      </c>
      <c r="H5" s="181" t="s">
        <v>42</v>
      </c>
    </row>
    <row r="6" spans="1:8" s="28" customFormat="1" ht="13.5" thickBot="1" x14ac:dyDescent="0.25">
      <c r="A6" s="182">
        <v>1</v>
      </c>
      <c r="B6" s="29"/>
      <c r="C6" s="30">
        <v>2</v>
      </c>
      <c r="D6" s="30">
        <v>3</v>
      </c>
      <c r="E6" s="30">
        <v>4</v>
      </c>
      <c r="F6" s="31">
        <v>5</v>
      </c>
      <c r="G6" s="30">
        <v>6</v>
      </c>
      <c r="H6" s="183">
        <v>11</v>
      </c>
    </row>
    <row r="7" spans="1:8" s="28" customFormat="1" ht="14.25" thickTop="1" thickBot="1" x14ac:dyDescent="0.25">
      <c r="A7" s="203"/>
      <c r="B7" s="204"/>
      <c r="C7" s="205"/>
      <c r="D7" s="206" t="s">
        <v>2</v>
      </c>
      <c r="E7" s="207"/>
      <c r="F7" s="208"/>
      <c r="G7" s="209"/>
      <c r="H7" s="210"/>
    </row>
    <row r="8" spans="1:8" s="4" customFormat="1" ht="13.5" thickTop="1" x14ac:dyDescent="0.2">
      <c r="A8" s="225">
        <v>1</v>
      </c>
      <c r="B8" s="226" t="s">
        <v>45</v>
      </c>
      <c r="C8" s="226" t="s">
        <v>74</v>
      </c>
      <c r="D8" s="227" t="s">
        <v>20</v>
      </c>
      <c r="E8" s="226" t="s">
        <v>0</v>
      </c>
      <c r="F8" s="228">
        <v>0.3</v>
      </c>
      <c r="G8" s="229"/>
      <c r="H8" s="230">
        <f>ROUND($G8*F8,2)</f>
        <v>0</v>
      </c>
    </row>
    <row r="9" spans="1:8" ht="25.5" x14ac:dyDescent="0.2">
      <c r="A9" s="217">
        <v>2</v>
      </c>
      <c r="B9" s="231" t="s">
        <v>46</v>
      </c>
      <c r="C9" s="219" t="s">
        <v>76</v>
      </c>
      <c r="D9" s="220" t="s">
        <v>78</v>
      </c>
      <c r="E9" s="221" t="s">
        <v>50</v>
      </c>
      <c r="F9" s="232">
        <v>7</v>
      </c>
      <c r="G9" s="222"/>
      <c r="H9" s="233">
        <f>G9*F9</f>
        <v>0</v>
      </c>
    </row>
    <row r="10" spans="1:8" ht="25.5" x14ac:dyDescent="0.2">
      <c r="A10" s="217">
        <v>3</v>
      </c>
      <c r="B10" s="218" t="s">
        <v>46</v>
      </c>
      <c r="C10" s="219" t="s">
        <v>62</v>
      </c>
      <c r="D10" s="220" t="s">
        <v>112</v>
      </c>
      <c r="E10" s="221" t="s">
        <v>25</v>
      </c>
      <c r="F10" s="232">
        <v>530</v>
      </c>
      <c r="G10" s="222"/>
      <c r="H10" s="233">
        <f>ROUND($G10*F10,2)</f>
        <v>0</v>
      </c>
    </row>
    <row r="11" spans="1:8" ht="13.5" thickBot="1" x14ac:dyDescent="0.25">
      <c r="A11" s="217">
        <v>4</v>
      </c>
      <c r="B11" s="218" t="s">
        <v>46</v>
      </c>
      <c r="C11" s="219" t="s">
        <v>62</v>
      </c>
      <c r="D11" s="220" t="s">
        <v>113</v>
      </c>
      <c r="E11" s="221" t="s">
        <v>25</v>
      </c>
      <c r="F11" s="232">
        <v>390</v>
      </c>
      <c r="G11" s="222"/>
      <c r="H11" s="233">
        <f t="shared" ref="H11" si="0">G11*F11</f>
        <v>0</v>
      </c>
    </row>
    <row r="12" spans="1:8" ht="13.5" thickBot="1" x14ac:dyDescent="0.25">
      <c r="A12" s="195"/>
      <c r="B12" s="196"/>
      <c r="C12" s="197"/>
      <c r="D12" s="202" t="s">
        <v>56</v>
      </c>
      <c r="E12" s="198"/>
      <c r="F12" s="199"/>
      <c r="G12" s="200"/>
      <c r="H12" s="201">
        <f>SUM(H8:H11)</f>
        <v>0</v>
      </c>
    </row>
    <row r="13" spans="1:8" ht="14.25" thickTop="1" thickBot="1" x14ac:dyDescent="0.25">
      <c r="A13" s="203"/>
      <c r="B13" s="204"/>
      <c r="C13" s="205"/>
      <c r="D13" s="206" t="s">
        <v>53</v>
      </c>
      <c r="E13" s="207"/>
      <c r="F13" s="208"/>
      <c r="G13" s="209"/>
      <c r="H13" s="210"/>
    </row>
    <row r="14" spans="1:8" ht="15.75" customHeight="1" thickTop="1" x14ac:dyDescent="0.2">
      <c r="A14" s="184">
        <v>5</v>
      </c>
      <c r="B14" s="118" t="s">
        <v>46</v>
      </c>
      <c r="C14" s="99" t="s">
        <v>87</v>
      </c>
      <c r="D14" s="96" t="s">
        <v>73</v>
      </c>
      <c r="E14" s="91" t="s">
        <v>47</v>
      </c>
      <c r="F14" s="116">
        <v>529.6</v>
      </c>
      <c r="G14" s="20"/>
      <c r="H14" s="240">
        <f>ROUND(G14*F14,2)</f>
        <v>0</v>
      </c>
    </row>
    <row r="15" spans="1:8" ht="13.5" thickBot="1" x14ac:dyDescent="0.25">
      <c r="A15" s="185">
        <v>6</v>
      </c>
      <c r="B15" s="119" t="s">
        <v>46</v>
      </c>
      <c r="C15" s="117" t="s">
        <v>43</v>
      </c>
      <c r="D15" s="95" t="s">
        <v>51</v>
      </c>
      <c r="E15" s="110" t="s">
        <v>25</v>
      </c>
      <c r="F15" s="71">
        <v>1471</v>
      </c>
      <c r="G15" s="17"/>
      <c r="H15" s="186">
        <f>ROUND($G15*F15,2)</f>
        <v>0</v>
      </c>
    </row>
    <row r="16" spans="1:8" ht="13.5" thickBot="1" x14ac:dyDescent="0.25">
      <c r="A16" s="195"/>
      <c r="B16" s="196"/>
      <c r="C16" s="197"/>
      <c r="D16" s="202" t="s">
        <v>58</v>
      </c>
      <c r="E16" s="198"/>
      <c r="F16" s="199"/>
      <c r="G16" s="200"/>
      <c r="H16" s="201">
        <f>SUM(H14:H15)</f>
        <v>0</v>
      </c>
    </row>
    <row r="17" spans="1:8" ht="14.25" thickTop="1" thickBot="1" x14ac:dyDescent="0.25">
      <c r="A17" s="203"/>
      <c r="B17" s="204"/>
      <c r="C17" s="205"/>
      <c r="D17" s="206" t="s">
        <v>57</v>
      </c>
      <c r="E17" s="207"/>
      <c r="F17" s="208"/>
      <c r="G17" s="209"/>
      <c r="H17" s="210"/>
    </row>
    <row r="18" spans="1:8" ht="26.25" thickTop="1" x14ac:dyDescent="0.2">
      <c r="A18" s="234" t="s">
        <v>116</v>
      </c>
      <c r="B18" s="235" t="s">
        <v>46</v>
      </c>
      <c r="C18" s="235" t="s">
        <v>52</v>
      </c>
      <c r="D18" s="236" t="s">
        <v>114</v>
      </c>
      <c r="E18" s="237" t="s">
        <v>25</v>
      </c>
      <c r="F18" s="238">
        <v>1443</v>
      </c>
      <c r="G18" s="239"/>
      <c r="H18" s="240">
        <f>ROUND(G18*F18,2)</f>
        <v>0</v>
      </c>
    </row>
    <row r="19" spans="1:8" ht="25.5" x14ac:dyDescent="0.2">
      <c r="A19" s="241" t="s">
        <v>117</v>
      </c>
      <c r="B19" s="242" t="s">
        <v>46</v>
      </c>
      <c r="C19" s="242" t="s">
        <v>66</v>
      </c>
      <c r="D19" s="97" t="s">
        <v>88</v>
      </c>
      <c r="E19" s="243"/>
      <c r="F19" s="73"/>
      <c r="G19" s="35"/>
      <c r="H19" s="244"/>
    </row>
    <row r="20" spans="1:8" ht="15" thickBot="1" x14ac:dyDescent="0.25">
      <c r="A20" s="187"/>
      <c r="B20" s="114"/>
      <c r="C20" s="33"/>
      <c r="D20" s="34"/>
      <c r="E20" s="16" t="s">
        <v>30</v>
      </c>
      <c r="F20" s="133">
        <v>1471</v>
      </c>
      <c r="G20" s="17"/>
      <c r="H20" s="186">
        <f>ROUND($G20*F20,2)</f>
        <v>0</v>
      </c>
    </row>
    <row r="21" spans="1:8" ht="13.5" thickBot="1" x14ac:dyDescent="0.25">
      <c r="A21" s="195"/>
      <c r="B21" s="196"/>
      <c r="C21" s="197"/>
      <c r="D21" s="202" t="s">
        <v>59</v>
      </c>
      <c r="E21" s="198"/>
      <c r="F21" s="199"/>
      <c r="G21" s="200"/>
      <c r="H21" s="201">
        <f>SUM(H18:H20)</f>
        <v>0</v>
      </c>
    </row>
    <row r="22" spans="1:8" ht="14.25" thickTop="1" thickBot="1" x14ac:dyDescent="0.25">
      <c r="A22" s="203"/>
      <c r="B22" s="204"/>
      <c r="C22" s="205"/>
      <c r="D22" s="206" t="s">
        <v>54</v>
      </c>
      <c r="E22" s="207"/>
      <c r="F22" s="208"/>
      <c r="G22" s="209"/>
      <c r="H22" s="210"/>
    </row>
    <row r="23" spans="1:8" ht="30" customHeight="1" thickTop="1" thickBot="1" x14ac:dyDescent="0.25">
      <c r="A23" s="187">
        <v>9</v>
      </c>
      <c r="B23" s="150" t="s">
        <v>46</v>
      </c>
      <c r="C23" s="151" t="s">
        <v>82</v>
      </c>
      <c r="D23" s="98" t="s">
        <v>89</v>
      </c>
      <c r="E23" s="115" t="s">
        <v>25</v>
      </c>
      <c r="F23" s="71">
        <v>1443</v>
      </c>
      <c r="G23" s="17"/>
      <c r="H23" s="186">
        <f>ROUND($G23*F23,2)</f>
        <v>0</v>
      </c>
    </row>
    <row r="24" spans="1:8" ht="13.5" thickBot="1" x14ac:dyDescent="0.25">
      <c r="A24" s="195"/>
      <c r="B24" s="196"/>
      <c r="C24" s="197"/>
      <c r="D24" s="202" t="s">
        <v>60</v>
      </c>
      <c r="E24" s="198"/>
      <c r="F24" s="199"/>
      <c r="G24" s="200"/>
      <c r="H24" s="201">
        <f>SUM(H23:H23)</f>
        <v>0</v>
      </c>
    </row>
    <row r="25" spans="1:8" ht="14.25" thickTop="1" thickBot="1" x14ac:dyDescent="0.25">
      <c r="A25" s="203"/>
      <c r="B25" s="204"/>
      <c r="C25" s="205"/>
      <c r="D25" s="206" t="s">
        <v>55</v>
      </c>
      <c r="E25" s="207"/>
      <c r="F25" s="208"/>
      <c r="G25" s="209"/>
      <c r="H25" s="210"/>
    </row>
    <row r="26" spans="1:8" ht="26.25" thickTop="1" x14ac:dyDescent="0.2">
      <c r="A26" s="245">
        <v>10</v>
      </c>
      <c r="B26" s="246" t="s">
        <v>46</v>
      </c>
      <c r="C26" s="247" t="s">
        <v>132</v>
      </c>
      <c r="D26" s="248" t="s">
        <v>115</v>
      </c>
      <c r="E26" s="249" t="s">
        <v>16</v>
      </c>
      <c r="F26" s="250">
        <v>184</v>
      </c>
      <c r="G26" s="239"/>
      <c r="H26" s="251">
        <f>ROUND($G26*F26,2)</f>
        <v>0</v>
      </c>
    </row>
    <row r="27" spans="1:8" x14ac:dyDescent="0.2">
      <c r="A27" s="187"/>
      <c r="B27" s="150"/>
      <c r="C27" s="151"/>
      <c r="D27" s="98"/>
      <c r="E27" s="115"/>
      <c r="F27" s="71"/>
      <c r="G27" s="17"/>
      <c r="H27" s="186"/>
    </row>
    <row r="28" spans="1:8" ht="33" customHeight="1" x14ac:dyDescent="0.2">
      <c r="A28" s="252">
        <v>11</v>
      </c>
      <c r="B28" s="253" t="s">
        <v>46</v>
      </c>
      <c r="C28" s="254" t="s">
        <v>72</v>
      </c>
      <c r="D28" s="220" t="s">
        <v>90</v>
      </c>
      <c r="E28" s="255" t="s">
        <v>25</v>
      </c>
      <c r="F28" s="256">
        <v>28</v>
      </c>
      <c r="G28" s="222"/>
      <c r="H28" s="257">
        <f t="shared" ref="H28:H34" si="1">ROUND($G28*F28,2)</f>
        <v>0</v>
      </c>
    </row>
    <row r="29" spans="1:8" ht="13.5" thickBot="1" x14ac:dyDescent="0.25">
      <c r="A29" s="258" t="s">
        <v>107</v>
      </c>
      <c r="B29" s="259" t="s">
        <v>46</v>
      </c>
      <c r="C29" s="259" t="s">
        <v>86</v>
      </c>
      <c r="D29" s="260" t="s">
        <v>92</v>
      </c>
      <c r="E29" s="223" t="s">
        <v>16</v>
      </c>
      <c r="F29" s="261">
        <v>86</v>
      </c>
      <c r="G29" s="224"/>
      <c r="H29" s="262">
        <f t="shared" si="1"/>
        <v>0</v>
      </c>
    </row>
    <row r="30" spans="1:8" ht="13.5" thickBot="1" x14ac:dyDescent="0.25">
      <c r="A30" s="267" t="s">
        <v>108</v>
      </c>
      <c r="B30" s="268" t="s">
        <v>46</v>
      </c>
      <c r="C30" s="268" t="s">
        <v>129</v>
      </c>
      <c r="D30" s="269" t="s">
        <v>121</v>
      </c>
      <c r="E30" s="270" t="s">
        <v>97</v>
      </c>
      <c r="F30" s="271">
        <v>6</v>
      </c>
      <c r="G30" s="272"/>
      <c r="H30" s="273">
        <f t="shared" si="1"/>
        <v>0</v>
      </c>
    </row>
    <row r="31" spans="1:8" ht="13.5" thickBot="1" x14ac:dyDescent="0.25">
      <c r="A31" s="267" t="s">
        <v>118</v>
      </c>
      <c r="B31" s="268" t="s">
        <v>46</v>
      </c>
      <c r="C31" s="268" t="s">
        <v>130</v>
      </c>
      <c r="D31" s="269" t="s">
        <v>122</v>
      </c>
      <c r="E31" s="270" t="s">
        <v>25</v>
      </c>
      <c r="F31" s="271">
        <v>26.3</v>
      </c>
      <c r="G31" s="272"/>
      <c r="H31" s="273">
        <f t="shared" si="1"/>
        <v>0</v>
      </c>
    </row>
    <row r="32" spans="1:8" ht="26.25" thickBot="1" x14ac:dyDescent="0.25">
      <c r="A32" s="267" t="s">
        <v>119</v>
      </c>
      <c r="B32" s="268" t="s">
        <v>46</v>
      </c>
      <c r="C32" s="268" t="s">
        <v>133</v>
      </c>
      <c r="D32" s="269" t="s">
        <v>123</v>
      </c>
      <c r="E32" s="270" t="s">
        <v>25</v>
      </c>
      <c r="F32" s="271">
        <v>42</v>
      </c>
      <c r="G32" s="272"/>
      <c r="H32" s="273">
        <f t="shared" si="1"/>
        <v>0</v>
      </c>
    </row>
    <row r="33" spans="1:8" ht="13.5" thickBot="1" x14ac:dyDescent="0.25">
      <c r="A33" s="267" t="s">
        <v>91</v>
      </c>
      <c r="B33" s="268" t="s">
        <v>46</v>
      </c>
      <c r="C33" s="268" t="s">
        <v>131</v>
      </c>
      <c r="D33" s="269" t="s">
        <v>109</v>
      </c>
      <c r="E33" s="270" t="s">
        <v>25</v>
      </c>
      <c r="F33" s="271">
        <v>30</v>
      </c>
      <c r="G33" s="272"/>
      <c r="H33" s="273">
        <f t="shared" si="1"/>
        <v>0</v>
      </c>
    </row>
    <row r="34" spans="1:8" ht="13.5" thickBot="1" x14ac:dyDescent="0.25">
      <c r="A34" s="267" t="s">
        <v>120</v>
      </c>
      <c r="B34" s="268" t="s">
        <v>46</v>
      </c>
      <c r="C34" s="268" t="s">
        <v>129</v>
      </c>
      <c r="D34" s="269" t="s">
        <v>124</v>
      </c>
      <c r="E34" s="270" t="s">
        <v>50</v>
      </c>
      <c r="F34" s="271">
        <v>9</v>
      </c>
      <c r="G34" s="272"/>
      <c r="H34" s="273">
        <f t="shared" si="1"/>
        <v>0</v>
      </c>
    </row>
    <row r="35" spans="1:8" ht="13.5" thickBot="1" x14ac:dyDescent="0.25">
      <c r="A35" s="195"/>
      <c r="B35" s="196"/>
      <c r="C35" s="197"/>
      <c r="D35" s="202" t="s">
        <v>65</v>
      </c>
      <c r="E35" s="198"/>
      <c r="F35" s="199"/>
      <c r="G35" s="265" t="s">
        <v>94</v>
      </c>
      <c r="H35" s="201">
        <f>SUM(H26:H34)</f>
        <v>0</v>
      </c>
    </row>
    <row r="36" spans="1:8" ht="15.75" thickBot="1" x14ac:dyDescent="0.25">
      <c r="A36" s="188"/>
      <c r="B36" s="189"/>
      <c r="C36" s="189"/>
      <c r="D36" s="190" t="s">
        <v>93</v>
      </c>
      <c r="E36" s="191"/>
      <c r="F36" s="192"/>
      <c r="G36" s="193"/>
      <c r="H36" s="194">
        <f>H12+H16+H21+H24+H35</f>
        <v>0</v>
      </c>
    </row>
    <row r="37" spans="1:8" x14ac:dyDescent="0.2">
      <c r="A37" s="107"/>
      <c r="B37" s="107"/>
      <c r="C37" s="15" t="s">
        <v>39</v>
      </c>
      <c r="D37" s="15"/>
      <c r="E37" s="15"/>
      <c r="F37" s="15"/>
      <c r="G37" s="15"/>
      <c r="H37" s="174"/>
    </row>
    <row r="38" spans="1:8" ht="15" x14ac:dyDescent="0.2">
      <c r="A38" s="108"/>
      <c r="B38" s="108"/>
      <c r="C38" s="113"/>
      <c r="D38" s="128"/>
      <c r="E38" s="15"/>
      <c r="F38" s="264" t="s">
        <v>83</v>
      </c>
      <c r="G38" s="15"/>
      <c r="H38" s="15"/>
    </row>
    <row r="39" spans="1:8" s="5" customFormat="1" x14ac:dyDescent="0.2">
      <c r="A39" s="109"/>
      <c r="B39" s="109"/>
      <c r="C39" s="113"/>
      <c r="D39" s="128"/>
      <c r="E39" s="15"/>
      <c r="F39" s="15"/>
      <c r="G39" s="15"/>
      <c r="H39" s="15"/>
    </row>
    <row r="40" spans="1:8" s="101" customFormat="1" ht="25.5" customHeight="1" x14ac:dyDescent="0.2">
      <c r="A40" s="109"/>
      <c r="B40" s="109"/>
      <c r="C40" s="113"/>
      <c r="D40" s="128"/>
      <c r="F40" s="3"/>
      <c r="G40" s="15"/>
      <c r="H40" s="15"/>
    </row>
    <row r="41" spans="1:8" ht="15" hidden="1" customHeight="1" thickBot="1" x14ac:dyDescent="0.25">
      <c r="A41" s="130">
        <v>59</v>
      </c>
      <c r="B41" s="109"/>
      <c r="C41" s="113"/>
      <c r="D41" s="128"/>
      <c r="E41" s="15"/>
      <c r="F41" s="15"/>
      <c r="G41" s="3"/>
      <c r="H41" s="129"/>
    </row>
    <row r="42" spans="1:8" ht="13.5" hidden="1" customHeight="1" thickBot="1" x14ac:dyDescent="0.25">
      <c r="A42" s="130">
        <v>59</v>
      </c>
      <c r="B42" s="109"/>
      <c r="C42" s="113"/>
      <c r="D42" s="128"/>
      <c r="E42" s="15"/>
      <c r="F42" s="15"/>
      <c r="G42" s="3"/>
      <c r="H42" s="127"/>
    </row>
    <row r="43" spans="1:8" ht="13.5" hidden="1" customHeight="1" thickBot="1" x14ac:dyDescent="0.25">
      <c r="A43" s="130">
        <v>60</v>
      </c>
      <c r="B43" s="109"/>
      <c r="C43" s="113"/>
      <c r="D43" s="128"/>
      <c r="E43" s="15"/>
      <c r="F43" s="15"/>
      <c r="G43" s="3"/>
      <c r="H43" s="129"/>
    </row>
    <row r="44" spans="1:8" ht="15" hidden="1" customHeight="1" thickBot="1" x14ac:dyDescent="0.25">
      <c r="A44" s="131"/>
      <c r="B44" s="15"/>
      <c r="C44" s="113"/>
      <c r="D44" s="128"/>
      <c r="E44" s="3"/>
      <c r="F44" s="15"/>
      <c r="G44" s="3"/>
      <c r="H44" s="129"/>
    </row>
    <row r="45" spans="1:8" ht="15" hidden="1" customHeight="1" thickBot="1" x14ac:dyDescent="0.25">
      <c r="A45" s="132"/>
      <c r="B45" s="113"/>
      <c r="C45" s="113"/>
      <c r="D45" s="128"/>
      <c r="E45" s="3"/>
      <c r="F45" s="15"/>
      <c r="G45" s="3"/>
      <c r="H45" s="129"/>
    </row>
    <row r="46" spans="1:8" ht="14.25" hidden="1" x14ac:dyDescent="0.2">
      <c r="A46" s="132"/>
      <c r="B46" s="113"/>
      <c r="C46" s="113"/>
      <c r="D46" s="128"/>
      <c r="E46" s="3" t="s">
        <v>40</v>
      </c>
      <c r="F46" s="15"/>
      <c r="G46" s="3"/>
      <c r="H46" s="129"/>
    </row>
    <row r="47" spans="1:8" s="7" customFormat="1" hidden="1" x14ac:dyDescent="0.2">
      <c r="A47" s="132"/>
      <c r="B47" s="113"/>
      <c r="C47" s="113"/>
      <c r="D47" s="128"/>
      <c r="E47" s="15"/>
      <c r="F47" s="15"/>
      <c r="G47" s="15"/>
      <c r="H47" s="129"/>
    </row>
    <row r="48" spans="1:8" s="7" customFormat="1" hidden="1" x14ac:dyDescent="0.2">
      <c r="A48" s="132"/>
      <c r="B48" s="113"/>
      <c r="C48" s="113"/>
      <c r="D48" s="128"/>
      <c r="E48" s="15"/>
      <c r="F48" s="15"/>
      <c r="G48" s="15"/>
      <c r="H48" s="129"/>
    </row>
    <row r="49" spans="1:6" s="7" customFormat="1" ht="44.25" customHeight="1" x14ac:dyDescent="0.2">
      <c r="A49" s="10"/>
      <c r="B49" s="10"/>
      <c r="C49" s="10"/>
      <c r="D49" s="11"/>
    </row>
    <row r="50" spans="1:6" ht="14.1" customHeight="1" x14ac:dyDescent="0.2">
      <c r="F50" s="170"/>
    </row>
  </sheetData>
  <mergeCells count="3">
    <mergeCell ref="A1:H1"/>
    <mergeCell ref="A2:H2"/>
    <mergeCell ref="A3:H3"/>
  </mergeCells>
  <phoneticPr fontId="11" type="noConversion"/>
  <pageMargins left="0.4" right="0.48" top="0.6692913385826772" bottom="0.43307086614173229" header="0.31496062992125984" footer="0.39370078740157483"/>
  <pageSetup paperSize="9" scale="97" orientation="landscape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27"/>
  <sheetViews>
    <sheetView showZeros="0" zoomScale="110" zoomScaleNormal="75" zoomScaleSheetLayoutView="110" workbookViewId="0">
      <selection activeCell="C22" sqref="C22"/>
    </sheetView>
  </sheetViews>
  <sheetFormatPr defaultRowHeight="12.75" x14ac:dyDescent="0.2"/>
  <cols>
    <col min="1" max="1" width="5.85546875" style="7" customWidth="1"/>
    <col min="2" max="2" width="13.42578125" style="7" customWidth="1"/>
    <col min="3" max="3" width="56.28515625" style="7" customWidth="1"/>
    <col min="4" max="8" width="16.7109375" style="7" hidden="1" customWidth="1"/>
    <col min="9" max="9" width="18.42578125" style="7" customWidth="1"/>
    <col min="10" max="16384" width="9.140625" style="1"/>
  </cols>
  <sheetData>
    <row r="1" spans="1:9" ht="28.5" customHeight="1" x14ac:dyDescent="0.2">
      <c r="A1" s="278" t="s">
        <v>26</v>
      </c>
      <c r="B1" s="278"/>
      <c r="C1" s="278"/>
      <c r="D1" s="278"/>
      <c r="E1" s="278"/>
      <c r="F1" s="278"/>
      <c r="G1" s="278"/>
      <c r="H1" s="278"/>
      <c r="I1" s="278"/>
    </row>
    <row r="2" spans="1:9" s="2" customFormat="1" ht="15" x14ac:dyDescent="0.2">
      <c r="A2" s="279" t="s">
        <v>63</v>
      </c>
      <c r="B2" s="279"/>
      <c r="C2" s="279"/>
      <c r="D2" s="279"/>
      <c r="E2" s="279"/>
      <c r="F2" s="279"/>
      <c r="G2" s="279"/>
      <c r="H2" s="279"/>
      <c r="I2" s="279"/>
    </row>
    <row r="3" spans="1:9" s="2" customFormat="1" ht="19.5" customHeight="1" x14ac:dyDescent="0.2">
      <c r="A3" s="275" t="s">
        <v>127</v>
      </c>
      <c r="B3" s="277"/>
      <c r="C3" s="277"/>
      <c r="D3" s="277"/>
      <c r="E3" s="277"/>
      <c r="F3" s="277"/>
      <c r="G3" s="277"/>
      <c r="H3" s="277"/>
      <c r="I3" s="277"/>
    </row>
    <row r="4" spans="1:9" ht="13.5" thickBot="1" x14ac:dyDescent="0.25">
      <c r="A4" s="155" t="s">
        <v>69</v>
      </c>
      <c r="C4" s="155" t="s">
        <v>128</v>
      </c>
    </row>
    <row r="5" spans="1:9" s="13" customFormat="1" ht="52.5" customHeight="1" thickBot="1" x14ac:dyDescent="0.25">
      <c r="A5" s="66" t="s">
        <v>1</v>
      </c>
      <c r="B5" s="66" t="s">
        <v>33</v>
      </c>
      <c r="C5" s="66" t="s">
        <v>4</v>
      </c>
      <c r="D5" s="66" t="s">
        <v>23</v>
      </c>
      <c r="E5" s="66" t="s">
        <v>24</v>
      </c>
      <c r="F5" s="66" t="s">
        <v>29</v>
      </c>
      <c r="G5" s="66" t="s">
        <v>37</v>
      </c>
      <c r="H5" s="66" t="s">
        <v>38</v>
      </c>
      <c r="I5" s="66" t="s">
        <v>17</v>
      </c>
    </row>
    <row r="6" spans="1:9" s="14" customFormat="1" ht="15.75" customHeight="1" thickBot="1" x14ac:dyDescent="0.25">
      <c r="A6" s="67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67">
        <v>4</v>
      </c>
    </row>
    <row r="7" spans="1:9" s="4" customFormat="1" ht="21.95" customHeight="1" x14ac:dyDescent="0.2">
      <c r="A7" s="44">
        <v>1</v>
      </c>
      <c r="B7" s="45" t="s">
        <v>7</v>
      </c>
      <c r="C7" s="45" t="s">
        <v>2</v>
      </c>
      <c r="D7" s="46"/>
      <c r="E7" s="46"/>
      <c r="F7" s="56"/>
      <c r="G7" s="46"/>
      <c r="H7" s="56"/>
      <c r="I7" s="60"/>
    </row>
    <row r="8" spans="1:9" s="4" customFormat="1" ht="21.95" customHeight="1" x14ac:dyDescent="0.2">
      <c r="A8" s="42">
        <v>2</v>
      </c>
      <c r="B8" s="154" t="s">
        <v>67</v>
      </c>
      <c r="C8" s="120" t="s">
        <v>49</v>
      </c>
      <c r="D8" s="41"/>
      <c r="E8" s="41"/>
      <c r="F8" s="57"/>
      <c r="G8" s="41"/>
      <c r="H8" s="57"/>
      <c r="I8" s="61"/>
    </row>
    <row r="9" spans="1:9" s="4" customFormat="1" ht="21.95" customHeight="1" x14ac:dyDescent="0.2">
      <c r="A9" s="39">
        <v>3</v>
      </c>
      <c r="B9" s="154" t="s">
        <v>8</v>
      </c>
      <c r="C9" s="121" t="s">
        <v>9</v>
      </c>
      <c r="D9" s="41"/>
      <c r="E9" s="41"/>
      <c r="F9" s="57"/>
      <c r="G9" s="41"/>
      <c r="H9" s="57"/>
      <c r="I9" s="61"/>
    </row>
    <row r="10" spans="1:9" s="4" customFormat="1" ht="21.95" customHeight="1" x14ac:dyDescent="0.2">
      <c r="A10" s="39">
        <v>4</v>
      </c>
      <c r="B10" s="154" t="s">
        <v>10</v>
      </c>
      <c r="C10" s="120" t="s">
        <v>11</v>
      </c>
      <c r="D10" s="41"/>
      <c r="E10" s="41"/>
      <c r="F10" s="57"/>
      <c r="G10" s="41"/>
      <c r="H10" s="57"/>
      <c r="I10" s="61"/>
    </row>
    <row r="11" spans="1:9" s="8" customFormat="1" ht="22.5" customHeight="1" thickBot="1" x14ac:dyDescent="0.25">
      <c r="A11" s="39">
        <v>5</v>
      </c>
      <c r="B11" s="154" t="s">
        <v>68</v>
      </c>
      <c r="C11" s="120" t="s">
        <v>15</v>
      </c>
      <c r="D11" s="41"/>
      <c r="E11" s="41"/>
      <c r="F11" s="57"/>
      <c r="G11" s="41"/>
      <c r="H11" s="57"/>
      <c r="I11" s="61"/>
    </row>
    <row r="12" spans="1:9" s="4" customFormat="1" ht="21.95" customHeight="1" thickBot="1" x14ac:dyDescent="0.25">
      <c r="A12" s="51">
        <v>6</v>
      </c>
      <c r="B12" s="52"/>
      <c r="C12" s="104" t="s">
        <v>79</v>
      </c>
      <c r="D12" s="53">
        <f t="shared" ref="D12:I12" si="0">SUM(D7:D11)</f>
        <v>0</v>
      </c>
      <c r="E12" s="53">
        <f t="shared" si="0"/>
        <v>0</v>
      </c>
      <c r="F12" s="53">
        <f t="shared" si="0"/>
        <v>0</v>
      </c>
      <c r="G12" s="53">
        <f t="shared" si="0"/>
        <v>0</v>
      </c>
      <c r="H12" s="53">
        <f t="shared" si="0"/>
        <v>0</v>
      </c>
      <c r="I12" s="63">
        <f t="shared" si="0"/>
        <v>0</v>
      </c>
    </row>
    <row r="13" spans="1:9" s="4" customFormat="1" ht="21.95" hidden="1" customHeight="1" x14ac:dyDescent="0.2">
      <c r="A13" s="44">
        <v>11</v>
      </c>
      <c r="B13" s="45"/>
      <c r="C13" s="50" t="s">
        <v>28</v>
      </c>
      <c r="D13" s="46">
        <f>D12*5%</f>
        <v>0</v>
      </c>
      <c r="E13" s="46">
        <f>E12*5%</f>
        <v>0</v>
      </c>
      <c r="F13" s="56">
        <f>F12*5%</f>
        <v>0</v>
      </c>
      <c r="G13" s="46">
        <f>G12*5%</f>
        <v>0</v>
      </c>
      <c r="H13" s="56">
        <f>H12*5%</f>
        <v>0</v>
      </c>
      <c r="I13" s="64"/>
    </row>
    <row r="14" spans="1:9" s="4" customFormat="1" ht="21.95" hidden="1" customHeight="1" x14ac:dyDescent="0.2">
      <c r="A14" s="39">
        <v>13</v>
      </c>
      <c r="B14" s="40"/>
      <c r="C14" s="43" t="s">
        <v>27</v>
      </c>
      <c r="D14" s="41">
        <f t="shared" ref="D14:I14" si="1">SUM(D12:D13)</f>
        <v>0</v>
      </c>
      <c r="E14" s="41">
        <f t="shared" si="1"/>
        <v>0</v>
      </c>
      <c r="F14" s="57">
        <f t="shared" si="1"/>
        <v>0</v>
      </c>
      <c r="G14" s="41">
        <f t="shared" si="1"/>
        <v>0</v>
      </c>
      <c r="H14" s="57">
        <f t="shared" si="1"/>
        <v>0</v>
      </c>
      <c r="I14" s="61">
        <f t="shared" si="1"/>
        <v>0</v>
      </c>
    </row>
    <row r="15" spans="1:9" s="4" customFormat="1" ht="21.95" customHeight="1" thickBot="1" x14ac:dyDescent="0.25">
      <c r="A15" s="47">
        <v>7</v>
      </c>
      <c r="B15" s="48"/>
      <c r="C15" s="105" t="s">
        <v>80</v>
      </c>
      <c r="D15" s="49">
        <f>D14*22%</f>
        <v>0</v>
      </c>
      <c r="E15" s="49">
        <f>E14*22%</f>
        <v>0</v>
      </c>
      <c r="F15" s="58">
        <f>F14*22%</f>
        <v>0</v>
      </c>
      <c r="G15" s="49">
        <f>G14*22%</f>
        <v>0</v>
      </c>
      <c r="H15" s="58">
        <f>H14*22%</f>
        <v>0</v>
      </c>
      <c r="I15" s="62">
        <f>I12*23%</f>
        <v>0</v>
      </c>
    </row>
    <row r="16" spans="1:9" s="4" customFormat="1" ht="21.95" customHeight="1" thickTop="1" thickBot="1" x14ac:dyDescent="0.25">
      <c r="A16" s="54">
        <v>8</v>
      </c>
      <c r="B16" s="21"/>
      <c r="C16" s="106" t="s">
        <v>81</v>
      </c>
      <c r="D16" s="55">
        <f>SUM(D14:D15)</f>
        <v>0</v>
      </c>
      <c r="E16" s="55">
        <f>SUM(E14:E15)</f>
        <v>0</v>
      </c>
      <c r="F16" s="59">
        <f>SUM(F14:F15)</f>
        <v>0</v>
      </c>
      <c r="G16" s="55">
        <f>SUM(G14:G15)</f>
        <v>0</v>
      </c>
      <c r="H16" s="59">
        <f>SUM(H14:H15)</f>
        <v>0</v>
      </c>
      <c r="I16" s="65">
        <f>SUM(I12+I15)</f>
        <v>0</v>
      </c>
    </row>
    <row r="17" spans="2:9" ht="17.100000000000001" customHeight="1" thickTop="1" x14ac:dyDescent="0.2">
      <c r="B17" s="15" t="s">
        <v>12</v>
      </c>
    </row>
    <row r="18" spans="2:9" ht="17.100000000000001" customHeight="1" x14ac:dyDescent="0.2">
      <c r="B18" s="7" t="s">
        <v>31</v>
      </c>
      <c r="D18" s="9"/>
      <c r="E18" s="9"/>
      <c r="F18" s="9"/>
      <c r="G18" s="9"/>
      <c r="H18" s="9"/>
      <c r="I18" s="9"/>
    </row>
    <row r="19" spans="2:9" ht="17.100000000000001" customHeight="1" x14ac:dyDescent="0.2"/>
    <row r="20" spans="2:9" ht="17.100000000000001" customHeight="1" x14ac:dyDescent="0.2">
      <c r="C20" s="165" t="s">
        <v>13</v>
      </c>
      <c r="H20" s="3" t="s">
        <v>13</v>
      </c>
    </row>
    <row r="21" spans="2:9" ht="50.25" customHeight="1" x14ac:dyDescent="0.2">
      <c r="C21" s="3"/>
      <c r="F21" s="3"/>
      <c r="H21" s="3"/>
    </row>
    <row r="22" spans="2:9" ht="17.100000000000001" customHeight="1" x14ac:dyDescent="0.2">
      <c r="C22" s="3"/>
      <c r="F22" s="3"/>
      <c r="H22" s="3" t="s">
        <v>36</v>
      </c>
    </row>
    <row r="23" spans="2:9" ht="17.100000000000001" customHeight="1" x14ac:dyDescent="0.2">
      <c r="C23" s="3"/>
      <c r="F23" s="3"/>
      <c r="H23" s="3" t="s">
        <v>35</v>
      </c>
    </row>
    <row r="24" spans="2:9" ht="17.100000000000001" customHeight="1" x14ac:dyDescent="0.2">
      <c r="C24" s="3"/>
    </row>
    <row r="27" spans="2:9" ht="14.25" x14ac:dyDescent="0.2">
      <c r="F27" s="3"/>
    </row>
  </sheetData>
  <mergeCells count="3">
    <mergeCell ref="A1:I1"/>
    <mergeCell ref="A2:I2"/>
    <mergeCell ref="A3:I3"/>
  </mergeCells>
  <phoneticPr fontId="11" type="noConversion"/>
  <pageMargins left="0.78740157480314965" right="0.19685039370078741" top="0.70866141732283472" bottom="0.59055118110236227" header="0.47244094488188981" footer="0.55118110236220474"/>
  <pageSetup paperSize="25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5</vt:i4>
      </vt:variant>
    </vt:vector>
  </HeadingPairs>
  <TitlesOfParts>
    <vt:vector size="9" baseType="lpstr">
      <vt:lpstr>Przedmiar</vt:lpstr>
      <vt:lpstr>Kosztorys</vt:lpstr>
      <vt:lpstr>ZZK OF</vt:lpstr>
      <vt:lpstr>Arkusz1</vt:lpstr>
      <vt:lpstr>Kosztorys!Obszar_wydruku</vt:lpstr>
      <vt:lpstr>Przedmiar!Obszar_wydruku</vt:lpstr>
      <vt:lpstr>'ZZK OF'!Obszar_wydruku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DELL</cp:lastModifiedBy>
  <cp:lastPrinted>2020-06-09T21:35:17Z</cp:lastPrinted>
  <dcterms:created xsi:type="dcterms:W3CDTF">2004-04-13T06:47:34Z</dcterms:created>
  <dcterms:modified xsi:type="dcterms:W3CDTF">2020-07-08T15:21:55Z</dcterms:modified>
</cp:coreProperties>
</file>