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325"/>
  <workbookPr filterPrivacy="1" defaultThemeVersion="124226"/>
  <xr:revisionPtr revIDLastSave="0" documentId="13_ncr:1_{1F8DBB49-9521-43DF-8078-F00CF6328960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Arkusz1 (2)" sheetId="2" r:id="rId1"/>
  </sheets>
  <definedNames>
    <definedName name="_xlnm.Print_Area" localSheetId="0">'Arkusz1 (2)'!$A$1:$G$168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3" i="2" l="1"/>
  <c r="E23" i="2"/>
  <c r="E34" i="2" l="1"/>
  <c r="F34" i="2" s="1"/>
  <c r="E30" i="2"/>
  <c r="E29" i="2"/>
  <c r="F29" i="2" s="1"/>
  <c r="E27" i="2"/>
  <c r="C152" i="2" l="1"/>
  <c r="D151" i="2"/>
  <c r="D150" i="2"/>
  <c r="D149" i="2"/>
  <c r="D148" i="2"/>
  <c r="D147" i="2"/>
  <c r="D146" i="2"/>
  <c r="D145" i="2"/>
  <c r="D144" i="2"/>
  <c r="D143" i="2"/>
  <c r="D142" i="2"/>
  <c r="D141" i="2"/>
  <c r="D140" i="2"/>
  <c r="C139" i="2"/>
  <c r="D138" i="2"/>
  <c r="D137" i="2"/>
  <c r="D136" i="2"/>
  <c r="D135" i="2"/>
  <c r="D134" i="2"/>
  <c r="D133" i="2"/>
  <c r="D132" i="2"/>
  <c r="D131" i="2"/>
  <c r="D130" i="2"/>
  <c r="D129" i="2"/>
  <c r="D128" i="2"/>
  <c r="D127" i="2"/>
  <c r="D139" i="2" s="1"/>
  <c r="C126" i="2"/>
  <c r="D125" i="2"/>
  <c r="D124" i="2"/>
  <c r="D123" i="2"/>
  <c r="D122" i="2"/>
  <c r="D121" i="2"/>
  <c r="D120" i="2"/>
  <c r="D119" i="2"/>
  <c r="D118" i="2"/>
  <c r="D117" i="2"/>
  <c r="D116" i="2"/>
  <c r="D115" i="2"/>
  <c r="D114" i="2"/>
  <c r="C113" i="2"/>
  <c r="D112" i="2"/>
  <c r="D111" i="2"/>
  <c r="D110" i="2"/>
  <c r="D109" i="2"/>
  <c r="D108" i="2"/>
  <c r="D107" i="2"/>
  <c r="D106" i="2"/>
  <c r="D105" i="2"/>
  <c r="D104" i="2"/>
  <c r="D103" i="2"/>
  <c r="D102" i="2"/>
  <c r="D101" i="2"/>
  <c r="D113" i="2" s="1"/>
  <c r="C100" i="2"/>
  <c r="D99" i="2"/>
  <c r="D98" i="2"/>
  <c r="D97" i="2"/>
  <c r="D96" i="2"/>
  <c r="D95" i="2"/>
  <c r="D94" i="2"/>
  <c r="D93" i="2"/>
  <c r="D92" i="2"/>
  <c r="D91" i="2"/>
  <c r="D90" i="2"/>
  <c r="D89" i="2"/>
  <c r="D88" i="2"/>
  <c r="C87" i="2"/>
  <c r="D86" i="2"/>
  <c r="D85" i="2"/>
  <c r="D84" i="2"/>
  <c r="D83" i="2"/>
  <c r="D82" i="2"/>
  <c r="D81" i="2"/>
  <c r="D80" i="2"/>
  <c r="D79" i="2"/>
  <c r="D78" i="2"/>
  <c r="D77" i="2"/>
  <c r="D76" i="2"/>
  <c r="D75" i="2"/>
  <c r="C74" i="2"/>
  <c r="D73" i="2"/>
  <c r="D72" i="2"/>
  <c r="D71" i="2"/>
  <c r="D70" i="2"/>
  <c r="D69" i="2"/>
  <c r="D68" i="2"/>
  <c r="D67" i="2"/>
  <c r="D66" i="2"/>
  <c r="D65" i="2"/>
  <c r="D64" i="2"/>
  <c r="D63" i="2"/>
  <c r="D62" i="2"/>
  <c r="C61" i="2"/>
  <c r="D60" i="2"/>
  <c r="D59" i="2"/>
  <c r="D58" i="2"/>
  <c r="D57" i="2"/>
  <c r="D56" i="2"/>
  <c r="D55" i="2"/>
  <c r="D54" i="2"/>
  <c r="D53" i="2"/>
  <c r="D52" i="2"/>
  <c r="D51" i="2"/>
  <c r="D50" i="2"/>
  <c r="D49" i="2"/>
  <c r="C48" i="2"/>
  <c r="D47" i="2"/>
  <c r="D46" i="2"/>
  <c r="D45" i="2"/>
  <c r="D44" i="2"/>
  <c r="D43" i="2"/>
  <c r="D42" i="2"/>
  <c r="D41" i="2"/>
  <c r="D40" i="2"/>
  <c r="D39" i="2"/>
  <c r="D38" i="2"/>
  <c r="D37" i="2"/>
  <c r="D36" i="2"/>
  <c r="C35" i="2"/>
  <c r="D32" i="2"/>
  <c r="D31" i="2"/>
  <c r="D28" i="2"/>
  <c r="B28" i="2"/>
  <c r="F27" i="2"/>
  <c r="D26" i="2"/>
  <c r="D25" i="2"/>
  <c r="B21" i="2"/>
  <c r="B22" i="2" s="1"/>
  <c r="C20" i="2"/>
  <c r="B20" i="2"/>
  <c r="D19" i="2"/>
  <c r="D20" i="2" s="1"/>
  <c r="I15" i="2"/>
  <c r="A164" i="2" s="1"/>
  <c r="I14" i="2"/>
  <c r="D35" i="2" l="1"/>
  <c r="E24" i="2"/>
  <c r="F28" i="2"/>
  <c r="E28" i="2"/>
  <c r="D61" i="2"/>
  <c r="D87" i="2"/>
  <c r="D74" i="2"/>
  <c r="D100" i="2"/>
  <c r="D126" i="2"/>
  <c r="D152" i="2"/>
  <c r="D48" i="2"/>
  <c r="E22" i="2"/>
  <c r="F22" i="2" s="1"/>
  <c r="B31" i="2"/>
  <c r="E31" i="2" s="1"/>
  <c r="F30" i="2"/>
  <c r="E21" i="2"/>
  <c r="E19" i="2"/>
  <c r="E20" i="2" l="1"/>
  <c r="F19" i="2"/>
  <c r="F20" i="2" s="1"/>
  <c r="F21" i="2"/>
  <c r="B32" i="2"/>
  <c r="E32" i="2" s="1"/>
  <c r="F31" i="2"/>
  <c r="B25" i="2"/>
  <c r="E25" i="2" s="1"/>
  <c r="F24" i="2"/>
  <c r="B26" i="2" l="1"/>
  <c r="F25" i="2"/>
  <c r="E33" i="2"/>
  <c r="F32" i="2"/>
  <c r="F26" i="2" l="1"/>
  <c r="E26" i="2"/>
  <c r="B36" i="2"/>
  <c r="B35" i="2"/>
  <c r="F33" i="2"/>
  <c r="F35" i="2" s="1"/>
  <c r="B37" i="2" l="1"/>
  <c r="E36" i="2"/>
  <c r="E35" i="2"/>
  <c r="F36" i="2" l="1"/>
  <c r="B38" i="2"/>
  <c r="E37" i="2"/>
  <c r="F37" i="2" s="1"/>
  <c r="B39" i="2" l="1"/>
  <c r="E38" i="2"/>
  <c r="F38" i="2" s="1"/>
  <c r="B40" i="2" l="1"/>
  <c r="E39" i="2"/>
  <c r="B41" i="2" l="1"/>
  <c r="E40" i="2"/>
  <c r="F40" i="2" s="1"/>
  <c r="F39" i="2"/>
  <c r="B42" i="2" l="1"/>
  <c r="E41" i="2"/>
  <c r="F41" i="2" s="1"/>
  <c r="B43" i="2" l="1"/>
  <c r="E42" i="2"/>
  <c r="F42" i="2" s="1"/>
  <c r="B44" i="2" l="1"/>
  <c r="E43" i="2"/>
  <c r="F43" i="2" s="1"/>
  <c r="B45" i="2" l="1"/>
  <c r="E44" i="2"/>
  <c r="F44" i="2" s="1"/>
  <c r="B46" i="2" l="1"/>
  <c r="E45" i="2"/>
  <c r="F45" i="2" s="1"/>
  <c r="B47" i="2" l="1"/>
  <c r="E46" i="2"/>
  <c r="F46" i="2" s="1"/>
  <c r="B49" i="2" l="1"/>
  <c r="B48" i="2"/>
  <c r="E47" i="2"/>
  <c r="F47" i="2" l="1"/>
  <c r="F48" i="2" s="1"/>
  <c r="E48" i="2"/>
  <c r="B50" i="2"/>
  <c r="E49" i="2"/>
  <c r="B51" i="2" l="1"/>
  <c r="E50" i="2"/>
  <c r="F50" i="2" s="1"/>
  <c r="F49" i="2"/>
  <c r="B52" i="2" l="1"/>
  <c r="E51" i="2"/>
  <c r="F51" i="2" l="1"/>
  <c r="B53" i="2"/>
  <c r="E52" i="2"/>
  <c r="F52" i="2" s="1"/>
  <c r="B54" i="2" l="1"/>
  <c r="E53" i="2"/>
  <c r="F53" i="2" s="1"/>
  <c r="B55" i="2" l="1"/>
  <c r="E54" i="2"/>
  <c r="B56" i="2" l="1"/>
  <c r="E55" i="2"/>
  <c r="F55" i="2" s="1"/>
  <c r="F54" i="2"/>
  <c r="B57" i="2" l="1"/>
  <c r="E56" i="2"/>
  <c r="F56" i="2" l="1"/>
  <c r="B58" i="2"/>
  <c r="E57" i="2"/>
  <c r="F57" i="2" s="1"/>
  <c r="B59" i="2" l="1"/>
  <c r="E58" i="2"/>
  <c r="F58" i="2" s="1"/>
  <c r="B60" i="2" l="1"/>
  <c r="E59" i="2"/>
  <c r="F59" i="2" s="1"/>
  <c r="B61" i="2" l="1"/>
  <c r="E60" i="2"/>
  <c r="B62" i="2"/>
  <c r="B63" i="2" l="1"/>
  <c r="E62" i="2"/>
  <c r="F60" i="2"/>
  <c r="F61" i="2" s="1"/>
  <c r="E61" i="2"/>
  <c r="B64" i="2" l="1"/>
  <c r="E63" i="2"/>
  <c r="F63" i="2" s="1"/>
  <c r="F62" i="2"/>
  <c r="B65" i="2" l="1"/>
  <c r="E64" i="2"/>
  <c r="F64" i="2" l="1"/>
  <c r="B66" i="2"/>
  <c r="E65" i="2"/>
  <c r="F65" i="2" s="1"/>
  <c r="B67" i="2" l="1"/>
  <c r="E66" i="2"/>
  <c r="F66" i="2" s="1"/>
  <c r="B68" i="2" l="1"/>
  <c r="E67" i="2"/>
  <c r="B69" i="2" l="1"/>
  <c r="E68" i="2"/>
  <c r="F68" i="2" s="1"/>
  <c r="F67" i="2"/>
  <c r="B70" i="2" l="1"/>
  <c r="E69" i="2"/>
  <c r="F69" i="2" l="1"/>
  <c r="B71" i="2"/>
  <c r="E70" i="2"/>
  <c r="F70" i="2" s="1"/>
  <c r="B72" i="2" l="1"/>
  <c r="E71" i="2"/>
  <c r="F71" i="2" s="1"/>
  <c r="B73" i="2" l="1"/>
  <c r="E72" i="2"/>
  <c r="F72" i="2" s="1"/>
  <c r="B75" i="2" l="1"/>
  <c r="B74" i="2"/>
  <c r="E73" i="2"/>
  <c r="F73" i="2" l="1"/>
  <c r="F74" i="2" s="1"/>
  <c r="E74" i="2"/>
  <c r="B76" i="2"/>
  <c r="E75" i="2"/>
  <c r="B77" i="2" l="1"/>
  <c r="E76" i="2"/>
  <c r="F76" i="2" s="1"/>
  <c r="F75" i="2"/>
  <c r="B78" i="2" l="1"/>
  <c r="E77" i="2"/>
  <c r="F77" i="2" l="1"/>
  <c r="B79" i="2"/>
  <c r="E78" i="2"/>
  <c r="F78" i="2" s="1"/>
  <c r="B80" i="2" l="1"/>
  <c r="E79" i="2"/>
  <c r="F79" i="2" s="1"/>
  <c r="B81" i="2" l="1"/>
  <c r="E80" i="2"/>
  <c r="B82" i="2" l="1"/>
  <c r="E81" i="2"/>
  <c r="F81" i="2" s="1"/>
  <c r="F80" i="2"/>
  <c r="B83" i="2" l="1"/>
  <c r="E82" i="2"/>
  <c r="F82" i="2" l="1"/>
  <c r="B84" i="2"/>
  <c r="E83" i="2"/>
  <c r="F83" i="2" s="1"/>
  <c r="B85" i="2" l="1"/>
  <c r="E84" i="2"/>
  <c r="F84" i="2" s="1"/>
  <c r="B86" i="2" l="1"/>
  <c r="E85" i="2"/>
  <c r="F85" i="2" s="1"/>
  <c r="B87" i="2" l="1"/>
  <c r="E86" i="2"/>
  <c r="B88" i="2"/>
  <c r="B89" i="2" l="1"/>
  <c r="E88" i="2"/>
  <c r="F86" i="2"/>
  <c r="F87" i="2" s="1"/>
  <c r="E87" i="2"/>
  <c r="B90" i="2" l="1"/>
  <c r="E89" i="2"/>
  <c r="F89" i="2" s="1"/>
  <c r="F88" i="2"/>
  <c r="B91" i="2" l="1"/>
  <c r="E90" i="2"/>
  <c r="F90" i="2" l="1"/>
  <c r="B92" i="2"/>
  <c r="E91" i="2"/>
  <c r="F91" i="2" s="1"/>
  <c r="B93" i="2" l="1"/>
  <c r="E92" i="2"/>
  <c r="F92" i="2" s="1"/>
  <c r="B94" i="2" l="1"/>
  <c r="E93" i="2"/>
  <c r="B95" i="2" l="1"/>
  <c r="E94" i="2"/>
  <c r="F94" i="2" s="1"/>
  <c r="F93" i="2"/>
  <c r="B96" i="2" l="1"/>
  <c r="E95" i="2"/>
  <c r="F95" i="2" l="1"/>
  <c r="B97" i="2"/>
  <c r="E96" i="2"/>
  <c r="F96" i="2" s="1"/>
  <c r="B98" i="2" l="1"/>
  <c r="E97" i="2"/>
  <c r="F97" i="2" s="1"/>
  <c r="B99" i="2" l="1"/>
  <c r="E98" i="2"/>
  <c r="F98" i="2" s="1"/>
  <c r="B101" i="2" l="1"/>
  <c r="B100" i="2"/>
  <c r="E99" i="2"/>
  <c r="F99" i="2" l="1"/>
  <c r="F100" i="2" s="1"/>
  <c r="E100" i="2"/>
  <c r="B102" i="2"/>
  <c r="E101" i="2"/>
  <c r="B103" i="2" l="1"/>
  <c r="E102" i="2"/>
  <c r="F102" i="2" s="1"/>
  <c r="F101" i="2"/>
  <c r="B104" i="2" l="1"/>
  <c r="E103" i="2"/>
  <c r="F103" i="2" l="1"/>
  <c r="B105" i="2"/>
  <c r="E104" i="2"/>
  <c r="F104" i="2" s="1"/>
  <c r="B106" i="2" l="1"/>
  <c r="E105" i="2"/>
  <c r="F105" i="2" s="1"/>
  <c r="B107" i="2" l="1"/>
  <c r="E106" i="2"/>
  <c r="B108" i="2" l="1"/>
  <c r="E107" i="2"/>
  <c r="F107" i="2" s="1"/>
  <c r="F106" i="2"/>
  <c r="B109" i="2" l="1"/>
  <c r="E108" i="2"/>
  <c r="F108" i="2" l="1"/>
  <c r="B110" i="2"/>
  <c r="E109" i="2"/>
  <c r="F109" i="2" s="1"/>
  <c r="B111" i="2" l="1"/>
  <c r="E110" i="2"/>
  <c r="F110" i="2" s="1"/>
  <c r="B112" i="2" l="1"/>
  <c r="E111" i="2"/>
  <c r="F111" i="2" s="1"/>
  <c r="B113" i="2" l="1"/>
  <c r="E112" i="2"/>
  <c r="B114" i="2"/>
  <c r="B115" i="2" l="1"/>
  <c r="E114" i="2"/>
  <c r="F112" i="2"/>
  <c r="F113" i="2" s="1"/>
  <c r="E113" i="2"/>
  <c r="B116" i="2" l="1"/>
  <c r="E115" i="2"/>
  <c r="F115" i="2" s="1"/>
  <c r="F114" i="2"/>
  <c r="B117" i="2" l="1"/>
  <c r="E116" i="2"/>
  <c r="F116" i="2" l="1"/>
  <c r="B118" i="2"/>
  <c r="E117" i="2"/>
  <c r="F117" i="2" s="1"/>
  <c r="B119" i="2" l="1"/>
  <c r="E118" i="2"/>
  <c r="F118" i="2" s="1"/>
  <c r="B120" i="2" l="1"/>
  <c r="E119" i="2"/>
  <c r="B121" i="2" l="1"/>
  <c r="E120" i="2"/>
  <c r="F120" i="2" s="1"/>
  <c r="F119" i="2"/>
  <c r="B122" i="2" l="1"/>
  <c r="E121" i="2"/>
  <c r="F121" i="2" l="1"/>
  <c r="B123" i="2"/>
  <c r="E122" i="2"/>
  <c r="F122" i="2" s="1"/>
  <c r="B124" i="2" l="1"/>
  <c r="E123" i="2"/>
  <c r="F123" i="2" s="1"/>
  <c r="B125" i="2" l="1"/>
  <c r="E124" i="2"/>
  <c r="F124" i="2" s="1"/>
  <c r="B127" i="2" l="1"/>
  <c r="B126" i="2"/>
  <c r="E125" i="2"/>
  <c r="F125" i="2" l="1"/>
  <c r="F126" i="2" s="1"/>
  <c r="E126" i="2"/>
  <c r="B128" i="2"/>
  <c r="E127" i="2"/>
  <c r="B129" i="2" l="1"/>
  <c r="E128" i="2"/>
  <c r="F128" i="2" s="1"/>
  <c r="F127" i="2"/>
  <c r="B130" i="2" l="1"/>
  <c r="E129" i="2"/>
  <c r="F129" i="2" l="1"/>
  <c r="B131" i="2"/>
  <c r="E130" i="2"/>
  <c r="F130" i="2" s="1"/>
  <c r="B132" i="2" l="1"/>
  <c r="E131" i="2"/>
  <c r="F131" i="2" s="1"/>
  <c r="B133" i="2" l="1"/>
  <c r="E132" i="2"/>
  <c r="B134" i="2" l="1"/>
  <c r="E133" i="2"/>
  <c r="F133" i="2" s="1"/>
  <c r="F132" i="2"/>
  <c r="B135" i="2" l="1"/>
  <c r="E134" i="2"/>
  <c r="F134" i="2" l="1"/>
  <c r="B136" i="2"/>
  <c r="E135" i="2"/>
  <c r="F135" i="2" s="1"/>
  <c r="B137" i="2" l="1"/>
  <c r="E136" i="2"/>
  <c r="F136" i="2" s="1"/>
  <c r="B138" i="2" l="1"/>
  <c r="E137" i="2"/>
  <c r="F137" i="2" s="1"/>
  <c r="B139" i="2" l="1"/>
  <c r="E138" i="2"/>
  <c r="B140" i="2"/>
  <c r="B141" i="2" l="1"/>
  <c r="E140" i="2"/>
  <c r="F138" i="2"/>
  <c r="F139" i="2" s="1"/>
  <c r="F153" i="2" s="1"/>
  <c r="E139" i="2"/>
  <c r="E153" i="2" s="1"/>
  <c r="B142" i="2" l="1"/>
  <c r="E141" i="2"/>
  <c r="F141" i="2" s="1"/>
  <c r="F140" i="2"/>
  <c r="B143" i="2" l="1"/>
  <c r="E142" i="2"/>
  <c r="B144" i="2" l="1"/>
  <c r="E143" i="2"/>
  <c r="F143" i="2" s="1"/>
  <c r="F142" i="2"/>
  <c r="B145" i="2" l="1"/>
  <c r="E144" i="2"/>
  <c r="F144" i="2" l="1"/>
  <c r="B146" i="2"/>
  <c r="E145" i="2"/>
  <c r="F145" i="2" s="1"/>
  <c r="B147" i="2" l="1"/>
  <c r="E146" i="2"/>
  <c r="F146" i="2" s="1"/>
  <c r="B148" i="2" l="1"/>
  <c r="E147" i="2"/>
  <c r="B149" i="2" l="1"/>
  <c r="E148" i="2"/>
  <c r="F148" i="2" s="1"/>
  <c r="F147" i="2"/>
  <c r="B150" i="2" l="1"/>
  <c r="E149" i="2"/>
  <c r="F149" i="2" s="1"/>
  <c r="B151" i="2" l="1"/>
  <c r="E150" i="2"/>
  <c r="F150" i="2" s="1"/>
  <c r="B152" i="2" l="1"/>
  <c r="E151" i="2"/>
  <c r="F151" i="2" l="1"/>
  <c r="F152" i="2" s="1"/>
  <c r="E152" i="2"/>
</calcChain>
</file>

<file path=xl/sharedStrings.xml><?xml version="1.0" encoding="utf-8"?>
<sst xmlns="http://schemas.openxmlformats.org/spreadsheetml/2006/main" count="47" uniqueCount="45">
  <si>
    <t xml:space="preserve">FORMULARZ CENOWY </t>
  </si>
  <si>
    <t>Stopa bazowa WIBOR 1 M</t>
  </si>
  <si>
    <t>marża banku</t>
  </si>
  <si>
    <t>Data</t>
  </si>
  <si>
    <t>Saldo</t>
  </si>
  <si>
    <t>Rata</t>
  </si>
  <si>
    <t>Prognozowane odsetki</t>
  </si>
  <si>
    <t xml:space="preserve">Suma </t>
  </si>
  <si>
    <t xml:space="preserve">kredytu </t>
  </si>
  <si>
    <t>kapitałowa</t>
  </si>
  <si>
    <t>płatności kapitału</t>
  </si>
  <si>
    <t>(w zł)</t>
  </si>
  <si>
    <t>za dni</t>
  </si>
  <si>
    <t>kwota PLN</t>
  </si>
  <si>
    <t>i odsetek (zł)</t>
  </si>
  <si>
    <t>Razemrok2018</t>
  </si>
  <si>
    <t>Razemrok2020</t>
  </si>
  <si>
    <t>Razemrok2021</t>
  </si>
  <si>
    <t>Razemrok2022</t>
  </si>
  <si>
    <t>Razemrok2023</t>
  </si>
  <si>
    <t>Razemrok2024</t>
  </si>
  <si>
    <t>Razemrok2025</t>
  </si>
  <si>
    <t>Razemrok2026</t>
  </si>
  <si>
    <t>Razemrok2027</t>
  </si>
  <si>
    <t>Razemrok2028</t>
  </si>
  <si>
    <t>Ogółem kwota odsetek</t>
  </si>
  <si>
    <r>
      <rPr>
        <b/>
        <sz val="12"/>
        <rFont val="Arial"/>
        <family val="2"/>
        <charset val="238"/>
      </rPr>
      <t xml:space="preserve">Informacja: </t>
    </r>
    <r>
      <rPr>
        <b/>
        <sz val="10"/>
        <rFont val="Arial"/>
        <family val="2"/>
        <charset val="238"/>
      </rPr>
      <t xml:space="preserve">
dla potrzeb opracowania i porównywalności ofert należy przyjąć nastepujące zasady  wyliczenia kwoty odsetek od kredytu:</t>
    </r>
  </si>
  <si>
    <t>ŁĄCZNA KWOTA ZACIĄGANEGO KREDYTU   2 000 000 ZŁ - dwa miliony złotych 00/100</t>
  </si>
  <si>
    <t xml:space="preserve">a) przewidywanie kredyt zostanie zaciągnięty   w dwóch transzach po 1 000 000 zł - 30 listopada i 28 grudnia 2015 roku  </t>
  </si>
  <si>
    <t>b) spłata kapitału będzie następowała jednorazowo w lutym każdego roku  w okresie od 29 lutego 2016 roku  do 28 lutego 2020 roku, przy założeniu, że płatność będzie następowała w ostatnim dniu roboczym miesiąca,</t>
  </si>
  <si>
    <t>c)  dla potrzeb opracowania i porównywalności ofert przyjęto każdy miesiąc - faktyczną ilość dni, bez uwzględniania dni wolnych od pracy,</t>
  </si>
  <si>
    <t>d) spłata odsetek będzie się odbywać  w okresach miesięcznych ostatniego dnia roboczego każdego miesiąca począwszy od  31 grudnia 2015 roku do 28 lutego 2020 roku zgodnie z zasadami określonymi w  pkt. III.5.  SIWZ</t>
  </si>
  <si>
    <r>
      <t xml:space="preserve">e) oprocentowanie kredytu zmienne liczone wg wzoru   </t>
    </r>
    <r>
      <rPr>
        <sz val="12"/>
        <rFont val="Arial"/>
        <family val="2"/>
        <charset val="238"/>
      </rPr>
      <t>C=b+m</t>
    </r>
    <r>
      <rPr>
        <sz val="10"/>
        <rFont val="Arial"/>
        <family val="2"/>
        <charset val="238"/>
      </rPr>
      <t xml:space="preserve">  , gdzie </t>
    </r>
    <r>
      <rPr>
        <sz val="12"/>
        <rFont val="Arial"/>
        <family val="2"/>
        <charset val="238"/>
      </rPr>
      <t>C-</t>
    </r>
    <r>
      <rPr>
        <sz val="10"/>
        <rFont val="Arial"/>
        <family val="2"/>
        <charset val="238"/>
      </rPr>
      <t xml:space="preserve"> cena, </t>
    </r>
    <r>
      <rPr>
        <sz val="12"/>
        <rFont val="Arial"/>
        <family val="2"/>
        <charset val="238"/>
      </rPr>
      <t>b</t>
    </r>
    <r>
      <rPr>
        <sz val="10"/>
        <rFont val="Arial"/>
        <family val="2"/>
        <charset val="238"/>
      </rPr>
      <t xml:space="preserve">-wysokość oprocentowania kredytu wg stopy WIBOR 1M, </t>
    </r>
    <r>
      <rPr>
        <sz val="12"/>
        <rFont val="Arial"/>
        <family val="2"/>
        <charset val="238"/>
      </rPr>
      <t>m</t>
    </r>
    <r>
      <rPr>
        <sz val="10"/>
        <rFont val="Arial"/>
        <family val="2"/>
        <charset val="238"/>
      </rPr>
      <t xml:space="preserve"> - stała marża banku w stosunku rocznym</t>
    </r>
  </si>
  <si>
    <t>zmienne oprocentowanie kredytu obliczane będzie na podstawie średniej arytmetycznej zmiennej stawki bazowej WIBOR 1M z poprzedniego miesiąca kalendarzowego, liczone za okres od 1-go do ostatniego dnia każdego miesiąca  i stałej marży banku w stosunku rocznym,</t>
  </si>
  <si>
    <t>f) dla potrzeb opracowania i porównywalności złożonych ofert Oferent jest obowiązany przyjąć  średnią stawkę WIBOR 1M z miesiąca września 2015 roku tj. 1,66%.</t>
  </si>
  <si>
    <t>(UWAGA do pkt. g: procent wstawi się automatycznie po uzupełnieniu wiersza % -"marża banku")</t>
  </si>
  <si>
    <r>
      <t xml:space="preserve">Uwaga!
</t>
    </r>
    <r>
      <rPr>
        <b/>
        <sz val="12"/>
        <color rgb="FF0070C0"/>
        <rFont val="Arial"/>
        <family val="2"/>
        <charset val="238"/>
      </rPr>
      <t>Formularz tylko dla potrzeb opracowania i porównywalności OFERT</t>
    </r>
  </si>
  <si>
    <t>Wykonawca wypełnia tylko wysokość marży banku - w polu nr 2 (oznaczonym kolorem żółtym) - do 2 miejsca po przecinku</t>
  </si>
  <si>
    <t>………………………….</t>
  </si>
  <si>
    <t>(podpis osoby / osób /uprawnionej do reprezentowania Wykonawcy)</t>
  </si>
  <si>
    <t>………………………………..</t>
  </si>
  <si>
    <t>(miejscowość, data)</t>
  </si>
  <si>
    <t>POLE NR 1</t>
  </si>
  <si>
    <t>POLE NR 2</t>
  </si>
  <si>
    <t>ZAŁĄCZNIK NR 1B do SIWZ   -  Nr  sprawy: FB.271.1.2020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</si>
</sst>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\ _z_ł_-;\-* #,##0\ _z_ł_-;_-* &quot;-&quot;\ _z_ł_-;_-@_-"/>
    <numFmt numFmtId="165" formatCode="_-* #,##0.00\ _z_ł_-;\-* #,##0.00\ _z_ł_-;_-* &quot;-&quot;??\ _z_ł_-;_-@_-"/>
    <numFmt numFmtId="166" formatCode="#,##0.00\ &quot;zł&quot;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  <charset val="238"/>
    </font>
    <font>
      <b/>
      <i/>
      <sz val="11"/>
      <name val="Arial"/>
      <family val="2"/>
      <charset val="238"/>
    </font>
    <font>
      <b/>
      <sz val="14"/>
      <name val="Arial CE"/>
      <family val="2"/>
      <charset val="238"/>
    </font>
    <font>
      <sz val="8"/>
      <name val="Arial CE"/>
      <family val="2"/>
      <charset val="238"/>
    </font>
    <font>
      <b/>
      <sz val="10"/>
      <name val="Arial CE"/>
      <family val="2"/>
      <charset val="238"/>
    </font>
    <font>
      <b/>
      <sz val="9"/>
      <name val="Arial CE"/>
      <family val="2"/>
      <charset val="238"/>
    </font>
    <font>
      <i/>
      <sz val="8"/>
      <name val="Arial CE"/>
      <family val="2"/>
      <charset val="238"/>
    </font>
    <font>
      <sz val="8"/>
      <name val="Arial CE"/>
      <charset val="238"/>
    </font>
    <font>
      <sz val="10"/>
      <name val="Arial"/>
      <family val="2"/>
      <charset val="238"/>
    </font>
    <font>
      <b/>
      <sz val="9"/>
      <name val="Times New Roman CE"/>
      <family val="1"/>
      <charset val="238"/>
    </font>
    <font>
      <b/>
      <sz val="8"/>
      <name val="Times New Roman CE"/>
      <family val="1"/>
      <charset val="238"/>
    </font>
    <font>
      <sz val="10"/>
      <name val="Times New Roman"/>
      <family val="1"/>
    </font>
    <font>
      <b/>
      <sz val="10"/>
      <name val="Times New Roman"/>
      <family val="1"/>
      <charset val="238"/>
    </font>
    <font>
      <sz val="10"/>
      <name val="Arial CE"/>
      <charset val="238"/>
    </font>
    <font>
      <b/>
      <sz val="10"/>
      <name val="Arial CE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</font>
    <font>
      <b/>
      <sz val="11"/>
      <name val="Arial CE"/>
      <charset val="238"/>
    </font>
    <font>
      <b/>
      <sz val="12"/>
      <name val="Arial"/>
      <family val="2"/>
      <charset val="238"/>
    </font>
    <font>
      <b/>
      <sz val="9"/>
      <name val="Arial"/>
      <family val="2"/>
      <charset val="238"/>
    </font>
    <font>
      <sz val="12"/>
      <name val="Arial"/>
      <family val="2"/>
      <charset val="238"/>
    </font>
    <font>
      <b/>
      <i/>
      <sz val="10"/>
      <color rgb="FFC00000"/>
      <name val="Arial"/>
      <family val="2"/>
      <charset val="238"/>
    </font>
    <font>
      <b/>
      <u/>
      <sz val="12"/>
      <color rgb="FF0070C0"/>
      <name val="Arial"/>
      <family val="2"/>
      <charset val="238"/>
    </font>
    <font>
      <b/>
      <sz val="12"/>
      <color rgb="FF0070C0"/>
      <name val="Arial"/>
      <family val="2"/>
      <charset val="238"/>
    </font>
    <font>
      <b/>
      <i/>
      <sz val="10"/>
      <color indexed="10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8" tint="0.39997558519241921"/>
        <bgColor indexed="64"/>
      </patternFill>
    </fill>
  </fills>
  <borders count="13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75">
    <xf numFmtId="0" fontId="0" fillId="0" borderId="0" xfId="0"/>
    <xf numFmtId="10" fontId="0" fillId="0" borderId="0" xfId="0" applyNumberFormat="1" applyAlignment="1" applyProtection="1">
      <alignment vertical="center"/>
    </xf>
    <xf numFmtId="166" fontId="0" fillId="0" borderId="0" xfId="0" applyNumberFormat="1" applyFill="1" applyAlignment="1" applyProtection="1">
      <alignment vertical="center"/>
    </xf>
    <xf numFmtId="166" fontId="0" fillId="0" borderId="0" xfId="0" applyNumberFormat="1" applyAlignment="1" applyProtection="1">
      <alignment vertical="center"/>
    </xf>
    <xf numFmtId="0" fontId="0" fillId="0" borderId="0" xfId="0" applyAlignment="1">
      <alignment vertical="center"/>
    </xf>
    <xf numFmtId="0" fontId="0" fillId="0" borderId="0" xfId="0" applyAlignment="1" applyProtection="1">
      <alignment vertical="center"/>
    </xf>
    <xf numFmtId="0" fontId="4" fillId="0" borderId="0" xfId="0" applyFont="1" applyBorder="1" applyAlignment="1" applyProtection="1">
      <alignment horizontal="centerContinuous" vertical="center"/>
    </xf>
    <xf numFmtId="166" fontId="5" fillId="0" borderId="0" xfId="0" applyNumberFormat="1" applyFont="1" applyFill="1" applyBorder="1" applyAlignment="1" applyProtection="1">
      <alignment horizontal="centerContinuous" vertical="center"/>
    </xf>
    <xf numFmtId="166" fontId="5" fillId="0" borderId="0" xfId="0" applyNumberFormat="1" applyFont="1" applyBorder="1" applyAlignment="1" applyProtection="1">
      <alignment horizontal="centerContinuous" vertical="center"/>
    </xf>
    <xf numFmtId="10" fontId="5" fillId="0" borderId="0" xfId="0" applyNumberFormat="1" applyFont="1" applyBorder="1" applyAlignment="1" applyProtection="1">
      <alignment horizontal="centerContinuous" vertical="center"/>
    </xf>
    <xf numFmtId="0" fontId="0" fillId="0" borderId="0" xfId="0" applyBorder="1" applyAlignment="1">
      <alignment vertical="center"/>
    </xf>
    <xf numFmtId="0" fontId="0" fillId="2" borderId="0" xfId="0" applyFill="1" applyBorder="1"/>
    <xf numFmtId="0" fontId="0" fillId="2" borderId="1" xfId="0" applyFill="1" applyBorder="1"/>
    <xf numFmtId="0" fontId="0" fillId="2" borderId="5" xfId="0" applyFill="1" applyBorder="1"/>
    <xf numFmtId="0" fontId="8" fillId="2" borderId="6" xfId="0" applyFont="1" applyFill="1" applyBorder="1" applyAlignment="1">
      <alignment horizontal="center"/>
    </xf>
    <xf numFmtId="0" fontId="9" fillId="0" borderId="0" xfId="0" applyFont="1" applyAlignment="1" applyProtection="1">
      <alignment vertical="center"/>
    </xf>
    <xf numFmtId="166" fontId="9" fillId="0" borderId="0" xfId="1" applyNumberFormat="1" applyFont="1" applyFill="1" applyAlignment="1" applyProtection="1">
      <alignment vertical="center"/>
    </xf>
    <xf numFmtId="166" fontId="9" fillId="0" borderId="0" xfId="1" applyNumberFormat="1" applyFont="1" applyAlignment="1" applyProtection="1">
      <alignment vertical="center"/>
    </xf>
    <xf numFmtId="10" fontId="9" fillId="0" borderId="0" xfId="1" applyNumberFormat="1" applyFont="1" applyAlignment="1" applyProtection="1">
      <alignment vertical="center"/>
    </xf>
    <xf numFmtId="166" fontId="11" fillId="0" borderId="7" xfId="1" applyNumberFormat="1" applyFont="1" applyFill="1" applyBorder="1" applyAlignment="1" applyProtection="1">
      <alignment horizontal="center" vertical="center" wrapText="1"/>
    </xf>
    <xf numFmtId="166" fontId="11" fillId="0" borderId="7" xfId="1" applyNumberFormat="1" applyFont="1" applyBorder="1" applyAlignment="1" applyProtection="1">
      <alignment horizontal="center" vertical="center" wrapText="1"/>
    </xf>
    <xf numFmtId="2" fontId="0" fillId="0" borderId="0" xfId="0" applyNumberFormat="1" applyAlignment="1">
      <alignment vertical="center"/>
    </xf>
    <xf numFmtId="166" fontId="11" fillId="0" borderId="7" xfId="1" applyNumberFormat="1" applyFont="1" applyFill="1" applyBorder="1" applyAlignment="1" applyProtection="1">
      <alignment horizontal="center" vertical="center"/>
    </xf>
    <xf numFmtId="166" fontId="11" fillId="0" borderId="7" xfId="1" applyNumberFormat="1" applyFont="1" applyBorder="1" applyAlignment="1" applyProtection="1">
      <alignment horizontal="center" vertical="center"/>
    </xf>
    <xf numFmtId="1" fontId="12" fillId="0" borderId="7" xfId="0" applyNumberFormat="1" applyFont="1" applyBorder="1" applyAlignment="1" applyProtection="1">
      <alignment horizontal="center" vertical="center" wrapText="1"/>
    </xf>
    <xf numFmtId="1" fontId="12" fillId="0" borderId="7" xfId="0" applyNumberFormat="1" applyFont="1" applyFill="1" applyBorder="1" applyAlignment="1" applyProtection="1">
      <alignment horizontal="center" vertical="center" wrapText="1"/>
    </xf>
    <xf numFmtId="166" fontId="13" fillId="0" borderId="7" xfId="1" applyNumberFormat="1" applyFont="1" applyBorder="1" applyAlignment="1" applyProtection="1">
      <alignment horizontal="right" vertical="center" wrapText="1"/>
    </xf>
    <xf numFmtId="166" fontId="15" fillId="0" borderId="7" xfId="1" applyNumberFormat="1" applyFont="1" applyBorder="1" applyAlignment="1" applyProtection="1">
      <alignment vertical="center"/>
    </xf>
    <xf numFmtId="166" fontId="13" fillId="0" borderId="7" xfId="1" applyNumberFormat="1" applyFont="1" applyFill="1" applyBorder="1" applyAlignment="1" applyProtection="1">
      <alignment horizontal="right" vertical="center" wrapText="1"/>
    </xf>
    <xf numFmtId="164" fontId="15" fillId="0" borderId="7" xfId="1" applyNumberFormat="1" applyFont="1" applyBorder="1" applyAlignment="1" applyProtection="1">
      <alignment vertical="center"/>
    </xf>
    <xf numFmtId="166" fontId="15" fillId="0" borderId="7" xfId="1" applyNumberFormat="1" applyFont="1" applyFill="1" applyBorder="1" applyAlignment="1" applyProtection="1">
      <alignment vertical="center"/>
    </xf>
    <xf numFmtId="14" fontId="14" fillId="5" borderId="7" xfId="0" applyNumberFormat="1" applyFont="1" applyFill="1" applyBorder="1" applyAlignment="1" applyProtection="1">
      <alignment horizontal="center" vertical="center" wrapText="1"/>
    </xf>
    <xf numFmtId="166" fontId="14" fillId="5" borderId="7" xfId="1" applyNumberFormat="1" applyFont="1" applyFill="1" applyBorder="1" applyAlignment="1" applyProtection="1">
      <alignment horizontal="right" vertical="center" wrapText="1"/>
    </xf>
    <xf numFmtId="164" fontId="15" fillId="5" borderId="7" xfId="1" applyNumberFormat="1" applyFont="1" applyFill="1" applyBorder="1" applyAlignment="1" applyProtection="1">
      <alignment vertical="center"/>
    </xf>
    <xf numFmtId="166" fontId="16" fillId="5" borderId="7" xfId="1" applyNumberFormat="1" applyFont="1" applyFill="1" applyBorder="1" applyAlignment="1" applyProtection="1">
      <alignment vertical="center"/>
    </xf>
    <xf numFmtId="14" fontId="13" fillId="6" borderId="7" xfId="0" applyNumberFormat="1" applyFont="1" applyFill="1" applyBorder="1" applyAlignment="1" applyProtection="1">
      <alignment horizontal="center" vertical="center" wrapText="1"/>
    </xf>
    <xf numFmtId="14" fontId="17" fillId="6" borderId="7" xfId="0" applyNumberFormat="1" applyFont="1" applyFill="1" applyBorder="1" applyAlignment="1" applyProtection="1">
      <alignment horizontal="center" vertical="center" wrapText="1"/>
    </xf>
    <xf numFmtId="14" fontId="13" fillId="8" borderId="7" xfId="0" applyNumberFormat="1" applyFont="1" applyFill="1" applyBorder="1" applyAlignment="1" applyProtection="1">
      <alignment horizontal="center" vertical="center" wrapText="1"/>
    </xf>
    <xf numFmtId="14" fontId="17" fillId="8" borderId="7" xfId="0" applyNumberFormat="1" applyFont="1" applyFill="1" applyBorder="1" applyAlignment="1" applyProtection="1">
      <alignment horizontal="center" vertical="center" wrapText="1"/>
    </xf>
    <xf numFmtId="166" fontId="18" fillId="5" borderId="7" xfId="1" applyNumberFormat="1" applyFont="1" applyFill="1" applyBorder="1" applyAlignment="1" applyProtection="1">
      <alignment horizontal="right" vertical="center" wrapText="1"/>
    </xf>
    <xf numFmtId="166" fontId="16" fillId="6" borderId="7" xfId="0" applyNumberFormat="1" applyFont="1" applyFill="1" applyBorder="1" applyAlignment="1" applyProtection="1">
      <alignment horizontal="center" vertical="center"/>
    </xf>
    <xf numFmtId="166" fontId="16" fillId="6" borderId="7" xfId="1" applyNumberFormat="1" applyFont="1" applyFill="1" applyBorder="1" applyAlignment="1" applyProtection="1">
      <alignment vertical="center"/>
    </xf>
    <xf numFmtId="0" fontId="2" fillId="0" borderId="0" xfId="0" applyFont="1" applyBorder="1" applyAlignment="1" applyProtection="1">
      <alignment vertical="center"/>
    </xf>
    <xf numFmtId="166" fontId="10" fillId="0" borderId="0" xfId="0" applyNumberFormat="1" applyFont="1" applyFill="1" applyBorder="1" applyAlignment="1" applyProtection="1">
      <alignment vertical="center"/>
    </xf>
    <xf numFmtId="166" fontId="10" fillId="0" borderId="0" xfId="0" applyNumberFormat="1" applyFont="1" applyBorder="1" applyAlignment="1" applyProtection="1">
      <alignment vertical="center"/>
    </xf>
    <xf numFmtId="10" fontId="10" fillId="0" borderId="0" xfId="0" applyNumberFormat="1" applyFont="1" applyBorder="1" applyAlignment="1" applyProtection="1">
      <alignment vertical="center"/>
    </xf>
    <xf numFmtId="166" fontId="5" fillId="0" borderId="0" xfId="0" applyNumberFormat="1" applyFont="1" applyFill="1" applyBorder="1" applyAlignment="1" applyProtection="1">
      <alignment vertical="center"/>
    </xf>
    <xf numFmtId="166" fontId="5" fillId="0" borderId="0" xfId="0" applyNumberFormat="1" applyFont="1" applyBorder="1" applyAlignment="1" applyProtection="1">
      <alignment vertical="center"/>
    </xf>
    <xf numFmtId="166" fontId="0" fillId="0" borderId="7" xfId="0" applyNumberFormat="1" applyFill="1" applyBorder="1" applyAlignment="1" applyProtection="1">
      <alignment vertical="center"/>
    </xf>
    <xf numFmtId="166" fontId="0" fillId="0" borderId="0" xfId="0" applyNumberFormat="1" applyFill="1" applyBorder="1" applyAlignment="1" applyProtection="1">
      <alignment vertical="center"/>
    </xf>
    <xf numFmtId="0" fontId="0" fillId="2" borderId="12" xfId="0" applyFill="1" applyBorder="1"/>
    <xf numFmtId="0" fontId="6" fillId="2" borderId="12" xfId="0" applyFont="1" applyFill="1" applyBorder="1" applyAlignment="1"/>
    <xf numFmtId="3" fontId="7" fillId="2" borderId="11" xfId="0" applyNumberFormat="1" applyFont="1" applyFill="1" applyBorder="1" applyAlignment="1">
      <alignment horizontal="center"/>
    </xf>
    <xf numFmtId="10" fontId="11" fillId="0" borderId="7" xfId="1" applyNumberFormat="1" applyFont="1" applyBorder="1" applyAlignment="1" applyProtection="1">
      <alignment horizontal="center" vertical="center" wrapText="1"/>
    </xf>
    <xf numFmtId="0" fontId="2" fillId="9" borderId="0" xfId="0" applyFont="1" applyFill="1" applyAlignment="1" applyProtection="1">
      <alignment vertical="center" wrapText="1"/>
    </xf>
    <xf numFmtId="0" fontId="2" fillId="0" borderId="0" xfId="0" applyFont="1" applyAlignment="1" applyProtection="1">
      <alignment vertical="center"/>
    </xf>
    <xf numFmtId="166" fontId="3" fillId="0" borderId="0" xfId="0" applyNumberFormat="1" applyFont="1" applyFill="1" applyAlignment="1" applyProtection="1">
      <alignment horizontal="left" vertical="center"/>
    </xf>
    <xf numFmtId="0" fontId="24" fillId="0" borderId="0" xfId="0" applyFont="1" applyAlignment="1" applyProtection="1">
      <alignment horizontal="center" vertical="center" wrapText="1"/>
    </xf>
    <xf numFmtId="0" fontId="26" fillId="0" borderId="0" xfId="0" applyFont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/>
    </xf>
    <xf numFmtId="0" fontId="0" fillId="0" borderId="3" xfId="0" applyBorder="1"/>
    <xf numFmtId="10" fontId="6" fillId="3" borderId="2" xfId="0" applyNumberFormat="1" applyFont="1" applyFill="1" applyBorder="1" applyAlignment="1">
      <alignment horizontal="center" vertical="center"/>
    </xf>
    <xf numFmtId="0" fontId="0" fillId="3" borderId="3" xfId="0" applyFill="1" applyBorder="1"/>
    <xf numFmtId="0" fontId="6" fillId="2" borderId="4" xfId="0" applyFont="1" applyFill="1" applyBorder="1" applyAlignment="1">
      <alignment horizontal="center"/>
    </xf>
    <xf numFmtId="10" fontId="6" fillId="4" borderId="2" xfId="0" applyNumberFormat="1" applyFont="1" applyFill="1" applyBorder="1" applyAlignment="1">
      <alignment horizontal="center" vertical="center"/>
    </xf>
    <xf numFmtId="0" fontId="11" fillId="0" borderId="7" xfId="0" applyFont="1" applyBorder="1" applyAlignment="1" applyProtection="1">
      <alignment horizontal="center" vertical="center" wrapText="1"/>
    </xf>
    <xf numFmtId="10" fontId="11" fillId="0" borderId="7" xfId="1" applyNumberFormat="1" applyFont="1" applyBorder="1" applyAlignment="1" applyProtection="1">
      <alignment horizontal="center" vertical="center" wrapText="1"/>
    </xf>
    <xf numFmtId="166" fontId="19" fillId="6" borderId="8" xfId="0" applyNumberFormat="1" applyFont="1" applyFill="1" applyBorder="1" applyAlignment="1" applyProtection="1">
      <alignment horizontal="center" vertical="center"/>
    </xf>
    <xf numFmtId="166" fontId="19" fillId="6" borderId="9" xfId="0" applyNumberFormat="1" applyFont="1" applyFill="1" applyBorder="1" applyAlignment="1" applyProtection="1">
      <alignment horizontal="center" vertical="center"/>
    </xf>
    <xf numFmtId="166" fontId="19" fillId="6" borderId="10" xfId="0" applyNumberFormat="1" applyFont="1" applyFill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horizontal="left" vertical="center" wrapText="1"/>
    </xf>
    <xf numFmtId="0" fontId="10" fillId="7" borderId="0" xfId="0" applyFont="1" applyFill="1" applyBorder="1" applyAlignment="1" applyProtection="1">
      <alignment horizontal="left" vertical="center" wrapText="1"/>
    </xf>
    <xf numFmtId="0" fontId="23" fillId="0" borderId="0" xfId="0" applyFont="1" applyAlignment="1" applyProtection="1">
      <alignment vertical="center"/>
    </xf>
    <xf numFmtId="10" fontId="0" fillId="0" borderId="0" xfId="0" applyNumberFormat="1" applyAlignment="1" applyProtection="1">
      <alignment horizontal="center" vertical="center" wrapText="1"/>
    </xf>
    <xf numFmtId="0" fontId="21" fillId="7" borderId="0" xfId="0" applyFont="1" applyFill="1" applyBorder="1" applyAlignment="1" applyProtection="1">
      <alignment horizontal="center" vertical="center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68"/>
  <sheetViews>
    <sheetView tabSelected="1" topLeftCell="A6" workbookViewId="0">
      <selection activeCell="C33" sqref="C33"/>
    </sheetView>
  </sheetViews>
  <sheetFormatPr defaultRowHeight="14.4" x14ac:dyDescent="0.3"/>
  <cols>
    <col min="1" max="1" width="13.88671875" style="5" customWidth="1"/>
    <col min="2" max="2" width="14.6640625" style="2" customWidth="1"/>
    <col min="3" max="3" width="14.6640625" style="3" customWidth="1"/>
    <col min="4" max="4" width="14.6640625" style="1" customWidth="1"/>
    <col min="5" max="5" width="14.6640625" style="2" customWidth="1"/>
    <col min="6" max="6" width="14.6640625" style="3" customWidth="1"/>
    <col min="7" max="8" width="9.109375" style="4"/>
    <col min="9" max="9" width="9.109375" style="4" hidden="1" customWidth="1"/>
    <col min="10" max="254" width="9.109375" style="4"/>
    <col min="255" max="255" width="13.88671875" style="4" customWidth="1"/>
    <col min="256" max="260" width="14.6640625" style="4" customWidth="1"/>
    <col min="261" max="261" width="13.109375" style="4" bestFit="1" customWidth="1"/>
    <col min="262" max="262" width="44.88671875" style="4" customWidth="1"/>
    <col min="263" max="264" width="9.109375" style="4"/>
    <col min="265" max="265" width="0" style="4" hidden="1" customWidth="1"/>
    <col min="266" max="510" width="9.109375" style="4"/>
    <col min="511" max="511" width="13.88671875" style="4" customWidth="1"/>
    <col min="512" max="516" width="14.6640625" style="4" customWidth="1"/>
    <col min="517" max="517" width="13.109375" style="4" bestFit="1" customWidth="1"/>
    <col min="518" max="518" width="44.88671875" style="4" customWidth="1"/>
    <col min="519" max="520" width="9.109375" style="4"/>
    <col min="521" max="521" width="0" style="4" hidden="1" customWidth="1"/>
    <col min="522" max="766" width="9.109375" style="4"/>
    <col min="767" max="767" width="13.88671875" style="4" customWidth="1"/>
    <col min="768" max="772" width="14.6640625" style="4" customWidth="1"/>
    <col min="773" max="773" width="13.109375" style="4" bestFit="1" customWidth="1"/>
    <col min="774" max="774" width="44.88671875" style="4" customWidth="1"/>
    <col min="775" max="776" width="9.109375" style="4"/>
    <col min="777" max="777" width="0" style="4" hidden="1" customWidth="1"/>
    <col min="778" max="1022" width="9.109375" style="4"/>
    <col min="1023" max="1023" width="13.88671875" style="4" customWidth="1"/>
    <col min="1024" max="1028" width="14.6640625" style="4" customWidth="1"/>
    <col min="1029" max="1029" width="13.109375" style="4" bestFit="1" customWidth="1"/>
    <col min="1030" max="1030" width="44.88671875" style="4" customWidth="1"/>
    <col min="1031" max="1032" width="9.109375" style="4"/>
    <col min="1033" max="1033" width="0" style="4" hidden="1" customWidth="1"/>
    <col min="1034" max="1278" width="9.109375" style="4"/>
    <col min="1279" max="1279" width="13.88671875" style="4" customWidth="1"/>
    <col min="1280" max="1284" width="14.6640625" style="4" customWidth="1"/>
    <col min="1285" max="1285" width="13.109375" style="4" bestFit="1" customWidth="1"/>
    <col min="1286" max="1286" width="44.88671875" style="4" customWidth="1"/>
    <col min="1287" max="1288" width="9.109375" style="4"/>
    <col min="1289" max="1289" width="0" style="4" hidden="1" customWidth="1"/>
    <col min="1290" max="1534" width="9.109375" style="4"/>
    <col min="1535" max="1535" width="13.88671875" style="4" customWidth="1"/>
    <col min="1536" max="1540" width="14.6640625" style="4" customWidth="1"/>
    <col min="1541" max="1541" width="13.109375" style="4" bestFit="1" customWidth="1"/>
    <col min="1542" max="1542" width="44.88671875" style="4" customWidth="1"/>
    <col min="1543" max="1544" width="9.109375" style="4"/>
    <col min="1545" max="1545" width="0" style="4" hidden="1" customWidth="1"/>
    <col min="1546" max="1790" width="9.109375" style="4"/>
    <col min="1791" max="1791" width="13.88671875" style="4" customWidth="1"/>
    <col min="1792" max="1796" width="14.6640625" style="4" customWidth="1"/>
    <col min="1797" max="1797" width="13.109375" style="4" bestFit="1" customWidth="1"/>
    <col min="1798" max="1798" width="44.88671875" style="4" customWidth="1"/>
    <col min="1799" max="1800" width="9.109375" style="4"/>
    <col min="1801" max="1801" width="0" style="4" hidden="1" customWidth="1"/>
    <col min="1802" max="2046" width="9.109375" style="4"/>
    <col min="2047" max="2047" width="13.88671875" style="4" customWidth="1"/>
    <col min="2048" max="2052" width="14.6640625" style="4" customWidth="1"/>
    <col min="2053" max="2053" width="13.109375" style="4" bestFit="1" customWidth="1"/>
    <col min="2054" max="2054" width="44.88671875" style="4" customWidth="1"/>
    <col min="2055" max="2056" width="9.109375" style="4"/>
    <col min="2057" max="2057" width="0" style="4" hidden="1" customWidth="1"/>
    <col min="2058" max="2302" width="9.109375" style="4"/>
    <col min="2303" max="2303" width="13.88671875" style="4" customWidth="1"/>
    <col min="2304" max="2308" width="14.6640625" style="4" customWidth="1"/>
    <col min="2309" max="2309" width="13.109375" style="4" bestFit="1" customWidth="1"/>
    <col min="2310" max="2310" width="44.88671875" style="4" customWidth="1"/>
    <col min="2311" max="2312" width="9.109375" style="4"/>
    <col min="2313" max="2313" width="0" style="4" hidden="1" customWidth="1"/>
    <col min="2314" max="2558" width="9.109375" style="4"/>
    <col min="2559" max="2559" width="13.88671875" style="4" customWidth="1"/>
    <col min="2560" max="2564" width="14.6640625" style="4" customWidth="1"/>
    <col min="2565" max="2565" width="13.109375" style="4" bestFit="1" customWidth="1"/>
    <col min="2566" max="2566" width="44.88671875" style="4" customWidth="1"/>
    <col min="2567" max="2568" width="9.109375" style="4"/>
    <col min="2569" max="2569" width="0" style="4" hidden="1" customWidth="1"/>
    <col min="2570" max="2814" width="9.109375" style="4"/>
    <col min="2815" max="2815" width="13.88671875" style="4" customWidth="1"/>
    <col min="2816" max="2820" width="14.6640625" style="4" customWidth="1"/>
    <col min="2821" max="2821" width="13.109375" style="4" bestFit="1" customWidth="1"/>
    <col min="2822" max="2822" width="44.88671875" style="4" customWidth="1"/>
    <col min="2823" max="2824" width="9.109375" style="4"/>
    <col min="2825" max="2825" width="0" style="4" hidden="1" customWidth="1"/>
    <col min="2826" max="3070" width="9.109375" style="4"/>
    <col min="3071" max="3071" width="13.88671875" style="4" customWidth="1"/>
    <col min="3072" max="3076" width="14.6640625" style="4" customWidth="1"/>
    <col min="3077" max="3077" width="13.109375" style="4" bestFit="1" customWidth="1"/>
    <col min="3078" max="3078" width="44.88671875" style="4" customWidth="1"/>
    <col min="3079" max="3080" width="9.109375" style="4"/>
    <col min="3081" max="3081" width="0" style="4" hidden="1" customWidth="1"/>
    <col min="3082" max="3326" width="9.109375" style="4"/>
    <col min="3327" max="3327" width="13.88671875" style="4" customWidth="1"/>
    <col min="3328" max="3332" width="14.6640625" style="4" customWidth="1"/>
    <col min="3333" max="3333" width="13.109375" style="4" bestFit="1" customWidth="1"/>
    <col min="3334" max="3334" width="44.88671875" style="4" customWidth="1"/>
    <col min="3335" max="3336" width="9.109375" style="4"/>
    <col min="3337" max="3337" width="0" style="4" hidden="1" customWidth="1"/>
    <col min="3338" max="3582" width="9.109375" style="4"/>
    <col min="3583" max="3583" width="13.88671875" style="4" customWidth="1"/>
    <col min="3584" max="3588" width="14.6640625" style="4" customWidth="1"/>
    <col min="3589" max="3589" width="13.109375" style="4" bestFit="1" customWidth="1"/>
    <col min="3590" max="3590" width="44.88671875" style="4" customWidth="1"/>
    <col min="3591" max="3592" width="9.109375" style="4"/>
    <col min="3593" max="3593" width="0" style="4" hidden="1" customWidth="1"/>
    <col min="3594" max="3838" width="9.109375" style="4"/>
    <col min="3839" max="3839" width="13.88671875" style="4" customWidth="1"/>
    <col min="3840" max="3844" width="14.6640625" style="4" customWidth="1"/>
    <col min="3845" max="3845" width="13.109375" style="4" bestFit="1" customWidth="1"/>
    <col min="3846" max="3846" width="44.88671875" style="4" customWidth="1"/>
    <col min="3847" max="3848" width="9.109375" style="4"/>
    <col min="3849" max="3849" width="0" style="4" hidden="1" customWidth="1"/>
    <col min="3850" max="4094" width="9.109375" style="4"/>
    <col min="4095" max="4095" width="13.88671875" style="4" customWidth="1"/>
    <col min="4096" max="4100" width="14.6640625" style="4" customWidth="1"/>
    <col min="4101" max="4101" width="13.109375" style="4" bestFit="1" customWidth="1"/>
    <col min="4102" max="4102" width="44.88671875" style="4" customWidth="1"/>
    <col min="4103" max="4104" width="9.109375" style="4"/>
    <col min="4105" max="4105" width="0" style="4" hidden="1" customWidth="1"/>
    <col min="4106" max="4350" width="9.109375" style="4"/>
    <col min="4351" max="4351" width="13.88671875" style="4" customWidth="1"/>
    <col min="4352" max="4356" width="14.6640625" style="4" customWidth="1"/>
    <col min="4357" max="4357" width="13.109375" style="4" bestFit="1" customWidth="1"/>
    <col min="4358" max="4358" width="44.88671875" style="4" customWidth="1"/>
    <col min="4359" max="4360" width="9.109375" style="4"/>
    <col min="4361" max="4361" width="0" style="4" hidden="1" customWidth="1"/>
    <col min="4362" max="4606" width="9.109375" style="4"/>
    <col min="4607" max="4607" width="13.88671875" style="4" customWidth="1"/>
    <col min="4608" max="4612" width="14.6640625" style="4" customWidth="1"/>
    <col min="4613" max="4613" width="13.109375" style="4" bestFit="1" customWidth="1"/>
    <col min="4614" max="4614" width="44.88671875" style="4" customWidth="1"/>
    <col min="4615" max="4616" width="9.109375" style="4"/>
    <col min="4617" max="4617" width="0" style="4" hidden="1" customWidth="1"/>
    <col min="4618" max="4862" width="9.109375" style="4"/>
    <col min="4863" max="4863" width="13.88671875" style="4" customWidth="1"/>
    <col min="4864" max="4868" width="14.6640625" style="4" customWidth="1"/>
    <col min="4869" max="4869" width="13.109375" style="4" bestFit="1" customWidth="1"/>
    <col min="4870" max="4870" width="44.88671875" style="4" customWidth="1"/>
    <col min="4871" max="4872" width="9.109375" style="4"/>
    <col min="4873" max="4873" width="0" style="4" hidden="1" customWidth="1"/>
    <col min="4874" max="5118" width="9.109375" style="4"/>
    <col min="5119" max="5119" width="13.88671875" style="4" customWidth="1"/>
    <col min="5120" max="5124" width="14.6640625" style="4" customWidth="1"/>
    <col min="5125" max="5125" width="13.109375" style="4" bestFit="1" customWidth="1"/>
    <col min="5126" max="5126" width="44.88671875" style="4" customWidth="1"/>
    <col min="5127" max="5128" width="9.109375" style="4"/>
    <col min="5129" max="5129" width="0" style="4" hidden="1" customWidth="1"/>
    <col min="5130" max="5374" width="9.109375" style="4"/>
    <col min="5375" max="5375" width="13.88671875" style="4" customWidth="1"/>
    <col min="5376" max="5380" width="14.6640625" style="4" customWidth="1"/>
    <col min="5381" max="5381" width="13.109375" style="4" bestFit="1" customWidth="1"/>
    <col min="5382" max="5382" width="44.88671875" style="4" customWidth="1"/>
    <col min="5383" max="5384" width="9.109375" style="4"/>
    <col min="5385" max="5385" width="0" style="4" hidden="1" customWidth="1"/>
    <col min="5386" max="5630" width="9.109375" style="4"/>
    <col min="5631" max="5631" width="13.88671875" style="4" customWidth="1"/>
    <col min="5632" max="5636" width="14.6640625" style="4" customWidth="1"/>
    <col min="5637" max="5637" width="13.109375" style="4" bestFit="1" customWidth="1"/>
    <col min="5638" max="5638" width="44.88671875" style="4" customWidth="1"/>
    <col min="5639" max="5640" width="9.109375" style="4"/>
    <col min="5641" max="5641" width="0" style="4" hidden="1" customWidth="1"/>
    <col min="5642" max="5886" width="9.109375" style="4"/>
    <col min="5887" max="5887" width="13.88671875" style="4" customWidth="1"/>
    <col min="5888" max="5892" width="14.6640625" style="4" customWidth="1"/>
    <col min="5893" max="5893" width="13.109375" style="4" bestFit="1" customWidth="1"/>
    <col min="5894" max="5894" width="44.88671875" style="4" customWidth="1"/>
    <col min="5895" max="5896" width="9.109375" style="4"/>
    <col min="5897" max="5897" width="0" style="4" hidden="1" customWidth="1"/>
    <col min="5898" max="6142" width="9.109375" style="4"/>
    <col min="6143" max="6143" width="13.88671875" style="4" customWidth="1"/>
    <col min="6144" max="6148" width="14.6640625" style="4" customWidth="1"/>
    <col min="6149" max="6149" width="13.109375" style="4" bestFit="1" customWidth="1"/>
    <col min="6150" max="6150" width="44.88671875" style="4" customWidth="1"/>
    <col min="6151" max="6152" width="9.109375" style="4"/>
    <col min="6153" max="6153" width="0" style="4" hidden="1" customWidth="1"/>
    <col min="6154" max="6398" width="9.109375" style="4"/>
    <col min="6399" max="6399" width="13.88671875" style="4" customWidth="1"/>
    <col min="6400" max="6404" width="14.6640625" style="4" customWidth="1"/>
    <col min="6405" max="6405" width="13.109375" style="4" bestFit="1" customWidth="1"/>
    <col min="6406" max="6406" width="44.88671875" style="4" customWidth="1"/>
    <col min="6407" max="6408" width="9.109375" style="4"/>
    <col min="6409" max="6409" width="0" style="4" hidden="1" customWidth="1"/>
    <col min="6410" max="6654" width="9.109375" style="4"/>
    <col min="6655" max="6655" width="13.88671875" style="4" customWidth="1"/>
    <col min="6656" max="6660" width="14.6640625" style="4" customWidth="1"/>
    <col min="6661" max="6661" width="13.109375" style="4" bestFit="1" customWidth="1"/>
    <col min="6662" max="6662" width="44.88671875" style="4" customWidth="1"/>
    <col min="6663" max="6664" width="9.109375" style="4"/>
    <col min="6665" max="6665" width="0" style="4" hidden="1" customWidth="1"/>
    <col min="6666" max="6910" width="9.109375" style="4"/>
    <col min="6911" max="6911" width="13.88671875" style="4" customWidth="1"/>
    <col min="6912" max="6916" width="14.6640625" style="4" customWidth="1"/>
    <col min="6917" max="6917" width="13.109375" style="4" bestFit="1" customWidth="1"/>
    <col min="6918" max="6918" width="44.88671875" style="4" customWidth="1"/>
    <col min="6919" max="6920" width="9.109375" style="4"/>
    <col min="6921" max="6921" width="0" style="4" hidden="1" customWidth="1"/>
    <col min="6922" max="7166" width="9.109375" style="4"/>
    <col min="7167" max="7167" width="13.88671875" style="4" customWidth="1"/>
    <col min="7168" max="7172" width="14.6640625" style="4" customWidth="1"/>
    <col min="7173" max="7173" width="13.109375" style="4" bestFit="1" customWidth="1"/>
    <col min="7174" max="7174" width="44.88671875" style="4" customWidth="1"/>
    <col min="7175" max="7176" width="9.109375" style="4"/>
    <col min="7177" max="7177" width="0" style="4" hidden="1" customWidth="1"/>
    <col min="7178" max="7422" width="9.109375" style="4"/>
    <col min="7423" max="7423" width="13.88671875" style="4" customWidth="1"/>
    <col min="7424" max="7428" width="14.6640625" style="4" customWidth="1"/>
    <col min="7429" max="7429" width="13.109375" style="4" bestFit="1" customWidth="1"/>
    <col min="7430" max="7430" width="44.88671875" style="4" customWidth="1"/>
    <col min="7431" max="7432" width="9.109375" style="4"/>
    <col min="7433" max="7433" width="0" style="4" hidden="1" customWidth="1"/>
    <col min="7434" max="7678" width="9.109375" style="4"/>
    <col min="7679" max="7679" width="13.88671875" style="4" customWidth="1"/>
    <col min="7680" max="7684" width="14.6640625" style="4" customWidth="1"/>
    <col min="7685" max="7685" width="13.109375" style="4" bestFit="1" customWidth="1"/>
    <col min="7686" max="7686" width="44.88671875" style="4" customWidth="1"/>
    <col min="7687" max="7688" width="9.109375" style="4"/>
    <col min="7689" max="7689" width="0" style="4" hidden="1" customWidth="1"/>
    <col min="7690" max="7934" width="9.109375" style="4"/>
    <col min="7935" max="7935" width="13.88671875" style="4" customWidth="1"/>
    <col min="7936" max="7940" width="14.6640625" style="4" customWidth="1"/>
    <col min="7941" max="7941" width="13.109375" style="4" bestFit="1" customWidth="1"/>
    <col min="7942" max="7942" width="44.88671875" style="4" customWidth="1"/>
    <col min="7943" max="7944" width="9.109375" style="4"/>
    <col min="7945" max="7945" width="0" style="4" hidden="1" customWidth="1"/>
    <col min="7946" max="8190" width="9.109375" style="4"/>
    <col min="8191" max="8191" width="13.88671875" style="4" customWidth="1"/>
    <col min="8192" max="8196" width="14.6640625" style="4" customWidth="1"/>
    <col min="8197" max="8197" width="13.109375" style="4" bestFit="1" customWidth="1"/>
    <col min="8198" max="8198" width="44.88671875" style="4" customWidth="1"/>
    <col min="8199" max="8200" width="9.109375" style="4"/>
    <col min="8201" max="8201" width="0" style="4" hidden="1" customWidth="1"/>
    <col min="8202" max="8446" width="9.109375" style="4"/>
    <col min="8447" max="8447" width="13.88671875" style="4" customWidth="1"/>
    <col min="8448" max="8452" width="14.6640625" style="4" customWidth="1"/>
    <col min="8453" max="8453" width="13.109375" style="4" bestFit="1" customWidth="1"/>
    <col min="8454" max="8454" width="44.88671875" style="4" customWidth="1"/>
    <col min="8455" max="8456" width="9.109375" style="4"/>
    <col min="8457" max="8457" width="0" style="4" hidden="1" customWidth="1"/>
    <col min="8458" max="8702" width="9.109375" style="4"/>
    <col min="8703" max="8703" width="13.88671875" style="4" customWidth="1"/>
    <col min="8704" max="8708" width="14.6640625" style="4" customWidth="1"/>
    <col min="8709" max="8709" width="13.109375" style="4" bestFit="1" customWidth="1"/>
    <col min="8710" max="8710" width="44.88671875" style="4" customWidth="1"/>
    <col min="8711" max="8712" width="9.109375" style="4"/>
    <col min="8713" max="8713" width="0" style="4" hidden="1" customWidth="1"/>
    <col min="8714" max="8958" width="9.109375" style="4"/>
    <col min="8959" max="8959" width="13.88671875" style="4" customWidth="1"/>
    <col min="8960" max="8964" width="14.6640625" style="4" customWidth="1"/>
    <col min="8965" max="8965" width="13.109375" style="4" bestFit="1" customWidth="1"/>
    <col min="8966" max="8966" width="44.88671875" style="4" customWidth="1"/>
    <col min="8967" max="8968" width="9.109375" style="4"/>
    <col min="8969" max="8969" width="0" style="4" hidden="1" customWidth="1"/>
    <col min="8970" max="9214" width="9.109375" style="4"/>
    <col min="9215" max="9215" width="13.88671875" style="4" customWidth="1"/>
    <col min="9216" max="9220" width="14.6640625" style="4" customWidth="1"/>
    <col min="9221" max="9221" width="13.109375" style="4" bestFit="1" customWidth="1"/>
    <col min="9222" max="9222" width="44.88671875" style="4" customWidth="1"/>
    <col min="9223" max="9224" width="9.109375" style="4"/>
    <col min="9225" max="9225" width="0" style="4" hidden="1" customWidth="1"/>
    <col min="9226" max="9470" width="9.109375" style="4"/>
    <col min="9471" max="9471" width="13.88671875" style="4" customWidth="1"/>
    <col min="9472" max="9476" width="14.6640625" style="4" customWidth="1"/>
    <col min="9477" max="9477" width="13.109375" style="4" bestFit="1" customWidth="1"/>
    <col min="9478" max="9478" width="44.88671875" style="4" customWidth="1"/>
    <col min="9479" max="9480" width="9.109375" style="4"/>
    <col min="9481" max="9481" width="0" style="4" hidden="1" customWidth="1"/>
    <col min="9482" max="9726" width="9.109375" style="4"/>
    <col min="9727" max="9727" width="13.88671875" style="4" customWidth="1"/>
    <col min="9728" max="9732" width="14.6640625" style="4" customWidth="1"/>
    <col min="9733" max="9733" width="13.109375" style="4" bestFit="1" customWidth="1"/>
    <col min="9734" max="9734" width="44.88671875" style="4" customWidth="1"/>
    <col min="9735" max="9736" width="9.109375" style="4"/>
    <col min="9737" max="9737" width="0" style="4" hidden="1" customWidth="1"/>
    <col min="9738" max="9982" width="9.109375" style="4"/>
    <col min="9983" max="9983" width="13.88671875" style="4" customWidth="1"/>
    <col min="9984" max="9988" width="14.6640625" style="4" customWidth="1"/>
    <col min="9989" max="9989" width="13.109375" style="4" bestFit="1" customWidth="1"/>
    <col min="9990" max="9990" width="44.88671875" style="4" customWidth="1"/>
    <col min="9991" max="9992" width="9.109375" style="4"/>
    <col min="9993" max="9993" width="0" style="4" hidden="1" customWidth="1"/>
    <col min="9994" max="10238" width="9.109375" style="4"/>
    <col min="10239" max="10239" width="13.88671875" style="4" customWidth="1"/>
    <col min="10240" max="10244" width="14.6640625" style="4" customWidth="1"/>
    <col min="10245" max="10245" width="13.109375" style="4" bestFit="1" customWidth="1"/>
    <col min="10246" max="10246" width="44.88671875" style="4" customWidth="1"/>
    <col min="10247" max="10248" width="9.109375" style="4"/>
    <col min="10249" max="10249" width="0" style="4" hidden="1" customWidth="1"/>
    <col min="10250" max="10494" width="9.109375" style="4"/>
    <col min="10495" max="10495" width="13.88671875" style="4" customWidth="1"/>
    <col min="10496" max="10500" width="14.6640625" style="4" customWidth="1"/>
    <col min="10501" max="10501" width="13.109375" style="4" bestFit="1" customWidth="1"/>
    <col min="10502" max="10502" width="44.88671875" style="4" customWidth="1"/>
    <col min="10503" max="10504" width="9.109375" style="4"/>
    <col min="10505" max="10505" width="0" style="4" hidden="1" customWidth="1"/>
    <col min="10506" max="10750" width="9.109375" style="4"/>
    <col min="10751" max="10751" width="13.88671875" style="4" customWidth="1"/>
    <col min="10752" max="10756" width="14.6640625" style="4" customWidth="1"/>
    <col min="10757" max="10757" width="13.109375" style="4" bestFit="1" customWidth="1"/>
    <col min="10758" max="10758" width="44.88671875" style="4" customWidth="1"/>
    <col min="10759" max="10760" width="9.109375" style="4"/>
    <col min="10761" max="10761" width="0" style="4" hidden="1" customWidth="1"/>
    <col min="10762" max="11006" width="9.109375" style="4"/>
    <col min="11007" max="11007" width="13.88671875" style="4" customWidth="1"/>
    <col min="11008" max="11012" width="14.6640625" style="4" customWidth="1"/>
    <col min="11013" max="11013" width="13.109375" style="4" bestFit="1" customWidth="1"/>
    <col min="11014" max="11014" width="44.88671875" style="4" customWidth="1"/>
    <col min="11015" max="11016" width="9.109375" style="4"/>
    <col min="11017" max="11017" width="0" style="4" hidden="1" customWidth="1"/>
    <col min="11018" max="11262" width="9.109375" style="4"/>
    <col min="11263" max="11263" width="13.88671875" style="4" customWidth="1"/>
    <col min="11264" max="11268" width="14.6640625" style="4" customWidth="1"/>
    <col min="11269" max="11269" width="13.109375" style="4" bestFit="1" customWidth="1"/>
    <col min="11270" max="11270" width="44.88671875" style="4" customWidth="1"/>
    <col min="11271" max="11272" width="9.109375" style="4"/>
    <col min="11273" max="11273" width="0" style="4" hidden="1" customWidth="1"/>
    <col min="11274" max="11518" width="9.109375" style="4"/>
    <col min="11519" max="11519" width="13.88671875" style="4" customWidth="1"/>
    <col min="11520" max="11524" width="14.6640625" style="4" customWidth="1"/>
    <col min="11525" max="11525" width="13.109375" style="4" bestFit="1" customWidth="1"/>
    <col min="11526" max="11526" width="44.88671875" style="4" customWidth="1"/>
    <col min="11527" max="11528" width="9.109375" style="4"/>
    <col min="11529" max="11529" width="0" style="4" hidden="1" customWidth="1"/>
    <col min="11530" max="11774" width="9.109375" style="4"/>
    <col min="11775" max="11775" width="13.88671875" style="4" customWidth="1"/>
    <col min="11776" max="11780" width="14.6640625" style="4" customWidth="1"/>
    <col min="11781" max="11781" width="13.109375" style="4" bestFit="1" customWidth="1"/>
    <col min="11782" max="11782" width="44.88671875" style="4" customWidth="1"/>
    <col min="11783" max="11784" width="9.109375" style="4"/>
    <col min="11785" max="11785" width="0" style="4" hidden="1" customWidth="1"/>
    <col min="11786" max="12030" width="9.109375" style="4"/>
    <col min="12031" max="12031" width="13.88671875" style="4" customWidth="1"/>
    <col min="12032" max="12036" width="14.6640625" style="4" customWidth="1"/>
    <col min="12037" max="12037" width="13.109375" style="4" bestFit="1" customWidth="1"/>
    <col min="12038" max="12038" width="44.88671875" style="4" customWidth="1"/>
    <col min="12039" max="12040" width="9.109375" style="4"/>
    <col min="12041" max="12041" width="0" style="4" hidden="1" customWidth="1"/>
    <col min="12042" max="12286" width="9.109375" style="4"/>
    <col min="12287" max="12287" width="13.88671875" style="4" customWidth="1"/>
    <col min="12288" max="12292" width="14.6640625" style="4" customWidth="1"/>
    <col min="12293" max="12293" width="13.109375" style="4" bestFit="1" customWidth="1"/>
    <col min="12294" max="12294" width="44.88671875" style="4" customWidth="1"/>
    <col min="12295" max="12296" width="9.109375" style="4"/>
    <col min="12297" max="12297" width="0" style="4" hidden="1" customWidth="1"/>
    <col min="12298" max="12542" width="9.109375" style="4"/>
    <col min="12543" max="12543" width="13.88671875" style="4" customWidth="1"/>
    <col min="12544" max="12548" width="14.6640625" style="4" customWidth="1"/>
    <col min="12549" max="12549" width="13.109375" style="4" bestFit="1" customWidth="1"/>
    <col min="12550" max="12550" width="44.88671875" style="4" customWidth="1"/>
    <col min="12551" max="12552" width="9.109375" style="4"/>
    <col min="12553" max="12553" width="0" style="4" hidden="1" customWidth="1"/>
    <col min="12554" max="12798" width="9.109375" style="4"/>
    <col min="12799" max="12799" width="13.88671875" style="4" customWidth="1"/>
    <col min="12800" max="12804" width="14.6640625" style="4" customWidth="1"/>
    <col min="12805" max="12805" width="13.109375" style="4" bestFit="1" customWidth="1"/>
    <col min="12806" max="12806" width="44.88671875" style="4" customWidth="1"/>
    <col min="12807" max="12808" width="9.109375" style="4"/>
    <col min="12809" max="12809" width="0" style="4" hidden="1" customWidth="1"/>
    <col min="12810" max="13054" width="9.109375" style="4"/>
    <col min="13055" max="13055" width="13.88671875" style="4" customWidth="1"/>
    <col min="13056" max="13060" width="14.6640625" style="4" customWidth="1"/>
    <col min="13061" max="13061" width="13.109375" style="4" bestFit="1" customWidth="1"/>
    <col min="13062" max="13062" width="44.88671875" style="4" customWidth="1"/>
    <col min="13063" max="13064" width="9.109375" style="4"/>
    <col min="13065" max="13065" width="0" style="4" hidden="1" customWidth="1"/>
    <col min="13066" max="13310" width="9.109375" style="4"/>
    <col min="13311" max="13311" width="13.88671875" style="4" customWidth="1"/>
    <col min="13312" max="13316" width="14.6640625" style="4" customWidth="1"/>
    <col min="13317" max="13317" width="13.109375" style="4" bestFit="1" customWidth="1"/>
    <col min="13318" max="13318" width="44.88671875" style="4" customWidth="1"/>
    <col min="13319" max="13320" width="9.109375" style="4"/>
    <col min="13321" max="13321" width="0" style="4" hidden="1" customWidth="1"/>
    <col min="13322" max="13566" width="9.109375" style="4"/>
    <col min="13567" max="13567" width="13.88671875" style="4" customWidth="1"/>
    <col min="13568" max="13572" width="14.6640625" style="4" customWidth="1"/>
    <col min="13573" max="13573" width="13.109375" style="4" bestFit="1" customWidth="1"/>
    <col min="13574" max="13574" width="44.88671875" style="4" customWidth="1"/>
    <col min="13575" max="13576" width="9.109375" style="4"/>
    <col min="13577" max="13577" width="0" style="4" hidden="1" customWidth="1"/>
    <col min="13578" max="13822" width="9.109375" style="4"/>
    <col min="13823" max="13823" width="13.88671875" style="4" customWidth="1"/>
    <col min="13824" max="13828" width="14.6640625" style="4" customWidth="1"/>
    <col min="13829" max="13829" width="13.109375" style="4" bestFit="1" customWidth="1"/>
    <col min="13830" max="13830" width="44.88671875" style="4" customWidth="1"/>
    <col min="13831" max="13832" width="9.109375" style="4"/>
    <col min="13833" max="13833" width="0" style="4" hidden="1" customWidth="1"/>
    <col min="13834" max="14078" width="9.109375" style="4"/>
    <col min="14079" max="14079" width="13.88671875" style="4" customWidth="1"/>
    <col min="14080" max="14084" width="14.6640625" style="4" customWidth="1"/>
    <col min="14085" max="14085" width="13.109375" style="4" bestFit="1" customWidth="1"/>
    <col min="14086" max="14086" width="44.88671875" style="4" customWidth="1"/>
    <col min="14087" max="14088" width="9.109375" style="4"/>
    <col min="14089" max="14089" width="0" style="4" hidden="1" customWidth="1"/>
    <col min="14090" max="14334" width="9.109375" style="4"/>
    <col min="14335" max="14335" width="13.88671875" style="4" customWidth="1"/>
    <col min="14336" max="14340" width="14.6640625" style="4" customWidth="1"/>
    <col min="14341" max="14341" width="13.109375" style="4" bestFit="1" customWidth="1"/>
    <col min="14342" max="14342" width="44.88671875" style="4" customWidth="1"/>
    <col min="14343" max="14344" width="9.109375" style="4"/>
    <col min="14345" max="14345" width="0" style="4" hidden="1" customWidth="1"/>
    <col min="14346" max="14590" width="9.109375" style="4"/>
    <col min="14591" max="14591" width="13.88671875" style="4" customWidth="1"/>
    <col min="14592" max="14596" width="14.6640625" style="4" customWidth="1"/>
    <col min="14597" max="14597" width="13.109375" style="4" bestFit="1" customWidth="1"/>
    <col min="14598" max="14598" width="44.88671875" style="4" customWidth="1"/>
    <col min="14599" max="14600" width="9.109375" style="4"/>
    <col min="14601" max="14601" width="0" style="4" hidden="1" customWidth="1"/>
    <col min="14602" max="14846" width="9.109375" style="4"/>
    <col min="14847" max="14847" width="13.88671875" style="4" customWidth="1"/>
    <col min="14848" max="14852" width="14.6640625" style="4" customWidth="1"/>
    <col min="14853" max="14853" width="13.109375" style="4" bestFit="1" customWidth="1"/>
    <col min="14854" max="14854" width="44.88671875" style="4" customWidth="1"/>
    <col min="14855" max="14856" width="9.109375" style="4"/>
    <col min="14857" max="14857" width="0" style="4" hidden="1" customWidth="1"/>
    <col min="14858" max="15102" width="9.109375" style="4"/>
    <col min="15103" max="15103" width="13.88671875" style="4" customWidth="1"/>
    <col min="15104" max="15108" width="14.6640625" style="4" customWidth="1"/>
    <col min="15109" max="15109" width="13.109375" style="4" bestFit="1" customWidth="1"/>
    <col min="15110" max="15110" width="44.88671875" style="4" customWidth="1"/>
    <col min="15111" max="15112" width="9.109375" style="4"/>
    <col min="15113" max="15113" width="0" style="4" hidden="1" customWidth="1"/>
    <col min="15114" max="15358" width="9.109375" style="4"/>
    <col min="15359" max="15359" width="13.88671875" style="4" customWidth="1"/>
    <col min="15360" max="15364" width="14.6640625" style="4" customWidth="1"/>
    <col min="15365" max="15365" width="13.109375" style="4" bestFit="1" customWidth="1"/>
    <col min="15366" max="15366" width="44.88671875" style="4" customWidth="1"/>
    <col min="15367" max="15368" width="9.109375" style="4"/>
    <col min="15369" max="15369" width="0" style="4" hidden="1" customWidth="1"/>
    <col min="15370" max="15614" width="9.109375" style="4"/>
    <col min="15615" max="15615" width="13.88671875" style="4" customWidth="1"/>
    <col min="15616" max="15620" width="14.6640625" style="4" customWidth="1"/>
    <col min="15621" max="15621" width="13.109375" style="4" bestFit="1" customWidth="1"/>
    <col min="15622" max="15622" width="44.88671875" style="4" customWidth="1"/>
    <col min="15623" max="15624" width="9.109375" style="4"/>
    <col min="15625" max="15625" width="0" style="4" hidden="1" customWidth="1"/>
    <col min="15626" max="15870" width="9.109375" style="4"/>
    <col min="15871" max="15871" width="13.88671875" style="4" customWidth="1"/>
    <col min="15872" max="15876" width="14.6640625" style="4" customWidth="1"/>
    <col min="15877" max="15877" width="13.109375" style="4" bestFit="1" customWidth="1"/>
    <col min="15878" max="15878" width="44.88671875" style="4" customWidth="1"/>
    <col min="15879" max="15880" width="9.109375" style="4"/>
    <col min="15881" max="15881" width="0" style="4" hidden="1" customWidth="1"/>
    <col min="15882" max="16126" width="9.109375" style="4"/>
    <col min="16127" max="16127" width="13.88671875" style="4" customWidth="1"/>
    <col min="16128" max="16132" width="14.6640625" style="4" customWidth="1"/>
    <col min="16133" max="16133" width="13.109375" style="4" bestFit="1" customWidth="1"/>
    <col min="16134" max="16134" width="44.88671875" style="4" customWidth="1"/>
    <col min="16135" max="16136" width="9.109375" style="4"/>
    <col min="16137" max="16137" width="0" style="4" hidden="1" customWidth="1"/>
    <col min="16138" max="16384" width="9.109375" style="4"/>
  </cols>
  <sheetData>
    <row r="1" spans="1:9" x14ac:dyDescent="0.3">
      <c r="A1" s="55"/>
      <c r="B1" s="55"/>
      <c r="C1" s="55"/>
    </row>
    <row r="2" spans="1:9" x14ac:dyDescent="0.3">
      <c r="C2" s="56" t="s">
        <v>44</v>
      </c>
      <c r="D2" s="56"/>
      <c r="E2" s="56"/>
      <c r="F2" s="56"/>
    </row>
    <row r="3" spans="1:9" ht="54.75" customHeight="1" x14ac:dyDescent="0.3">
      <c r="A3" s="57" t="s">
        <v>36</v>
      </c>
      <c r="B3" s="57"/>
      <c r="C3" s="57"/>
      <c r="D3" s="57"/>
      <c r="E3" s="57"/>
      <c r="F3" s="57"/>
    </row>
    <row r="4" spans="1:9" s="10" customFormat="1" ht="17.399999999999999" x14ac:dyDescent="0.3">
      <c r="A4" s="6" t="s">
        <v>0</v>
      </c>
      <c r="B4" s="7"/>
      <c r="C4" s="8"/>
      <c r="D4" s="9"/>
      <c r="E4" s="7"/>
      <c r="F4" s="8"/>
    </row>
    <row r="6" spans="1:9" ht="52.5" customHeight="1" x14ac:dyDescent="0.3">
      <c r="A6" s="58" t="s">
        <v>37</v>
      </c>
      <c r="B6" s="58"/>
      <c r="C6" s="58"/>
      <c r="D6" s="58"/>
      <c r="E6" s="58"/>
      <c r="F6" s="58"/>
    </row>
    <row r="7" spans="1:9" ht="15" thickBot="1" x14ac:dyDescent="0.35">
      <c r="C7" s="50"/>
      <c r="D7" s="11"/>
      <c r="E7" s="11"/>
      <c r="F7" s="12"/>
    </row>
    <row r="8" spans="1:9" ht="15" thickBot="1" x14ac:dyDescent="0.35">
      <c r="B8" s="49"/>
      <c r="C8" s="50"/>
      <c r="D8" s="59" t="s">
        <v>1</v>
      </c>
      <c r="E8" s="60"/>
      <c r="F8" s="12"/>
    </row>
    <row r="9" spans="1:9" ht="17.25" customHeight="1" thickBot="1" x14ac:dyDescent="0.35">
      <c r="B9" s="49"/>
      <c r="C9" s="48" t="s">
        <v>42</v>
      </c>
      <c r="D9" s="61">
        <v>1.6299999999999999E-2</v>
      </c>
      <c r="E9" s="62"/>
      <c r="F9" s="12"/>
    </row>
    <row r="10" spans="1:9" ht="15" thickBot="1" x14ac:dyDescent="0.35">
      <c r="B10" s="49"/>
      <c r="C10" s="51"/>
      <c r="D10" s="63" t="s">
        <v>2</v>
      </c>
      <c r="E10" s="63"/>
      <c r="F10" s="12"/>
    </row>
    <row r="11" spans="1:9" ht="15" thickBot="1" x14ac:dyDescent="0.35">
      <c r="B11" s="49"/>
      <c r="C11" s="48" t="s">
        <v>43</v>
      </c>
      <c r="D11" s="64">
        <v>0</v>
      </c>
      <c r="E11" s="60"/>
      <c r="F11" s="12"/>
    </row>
    <row r="12" spans="1:9" ht="15" thickBot="1" x14ac:dyDescent="0.35">
      <c r="C12" s="52"/>
      <c r="D12" s="13"/>
      <c r="E12" s="13"/>
      <c r="F12" s="14"/>
    </row>
    <row r="13" spans="1:9" x14ac:dyDescent="0.3">
      <c r="A13" s="15"/>
      <c r="B13" s="16"/>
      <c r="C13" s="17"/>
      <c r="D13" s="18"/>
      <c r="E13" s="16"/>
      <c r="F13" s="17"/>
    </row>
    <row r="14" spans="1:9" ht="12.75" customHeight="1" x14ac:dyDescent="0.3">
      <c r="A14" s="65" t="s">
        <v>3</v>
      </c>
      <c r="B14" s="19" t="s">
        <v>4</v>
      </c>
      <c r="C14" s="20" t="s">
        <v>5</v>
      </c>
      <c r="D14" s="66" t="s">
        <v>6</v>
      </c>
      <c r="E14" s="66"/>
      <c r="F14" s="20" t="s">
        <v>7</v>
      </c>
      <c r="I14" s="21">
        <f>D9*100</f>
        <v>1.63</v>
      </c>
    </row>
    <row r="15" spans="1:9" x14ac:dyDescent="0.3">
      <c r="A15" s="65"/>
      <c r="B15" s="19" t="s">
        <v>8</v>
      </c>
      <c r="C15" s="20" t="s">
        <v>9</v>
      </c>
      <c r="D15" s="66"/>
      <c r="E15" s="66"/>
      <c r="F15" s="20" t="s">
        <v>10</v>
      </c>
      <c r="I15" s="21">
        <f>D11*100</f>
        <v>0</v>
      </c>
    </row>
    <row r="16" spans="1:9" x14ac:dyDescent="0.3">
      <c r="A16" s="65"/>
      <c r="B16" s="19" t="s">
        <v>11</v>
      </c>
      <c r="C16" s="20" t="s">
        <v>11</v>
      </c>
      <c r="D16" s="53" t="s">
        <v>12</v>
      </c>
      <c r="E16" s="22" t="s">
        <v>13</v>
      </c>
      <c r="F16" s="23" t="s">
        <v>14</v>
      </c>
    </row>
    <row r="17" spans="1:6" x14ac:dyDescent="0.3">
      <c r="A17" s="24">
        <v>1</v>
      </c>
      <c r="B17" s="25">
        <v>2</v>
      </c>
      <c r="C17" s="24">
        <v>3</v>
      </c>
      <c r="D17" s="25">
        <v>4</v>
      </c>
      <c r="E17" s="24">
        <v>5</v>
      </c>
      <c r="F17" s="24">
        <v>6</v>
      </c>
    </row>
    <row r="18" spans="1:6" ht="15" hidden="1" customHeight="1" x14ac:dyDescent="0.3">
      <c r="A18" s="35">
        <v>43464</v>
      </c>
      <c r="B18" s="28"/>
      <c r="C18" s="26"/>
      <c r="D18" s="29"/>
      <c r="E18" s="30"/>
      <c r="F18" s="27"/>
    </row>
    <row r="19" spans="1:6" ht="15" hidden="1" customHeight="1" x14ac:dyDescent="0.3">
      <c r="A19" s="35">
        <v>43465</v>
      </c>
      <c r="B19" s="28"/>
      <c r="C19" s="26"/>
      <c r="D19" s="29">
        <f>A19-A18</f>
        <v>1</v>
      </c>
      <c r="E19" s="30">
        <f>ROUND(B19*(D$9+D$11)*D19/365,2)</f>
        <v>0</v>
      </c>
      <c r="F19" s="27">
        <f>IF(E19&lt;&gt;"x",E19+C19,"")</f>
        <v>0</v>
      </c>
    </row>
    <row r="20" spans="1:6" ht="15" hidden="1" customHeight="1" x14ac:dyDescent="0.3">
      <c r="A20" s="31" t="s">
        <v>15</v>
      </c>
      <c r="B20" s="32">
        <f t="shared" ref="B20" si="0">B19-C19</f>
        <v>0</v>
      </c>
      <c r="C20" s="32">
        <f>SUM(C18:C19)</f>
        <v>0</v>
      </c>
      <c r="D20" s="33">
        <f>SUM(D19)</f>
        <v>1</v>
      </c>
      <c r="E20" s="34">
        <f>SUM(E18:E19)</f>
        <v>0</v>
      </c>
      <c r="F20" s="34">
        <f>SUM(F18:F19)</f>
        <v>0</v>
      </c>
    </row>
    <row r="21" spans="1:6" ht="15" customHeight="1" x14ac:dyDescent="0.3">
      <c r="A21" s="37">
        <v>43861</v>
      </c>
      <c r="B21" s="28">
        <f>B19-C19</f>
        <v>0</v>
      </c>
      <c r="C21" s="26"/>
      <c r="D21" s="29">
        <v>31</v>
      </c>
      <c r="E21" s="30">
        <f t="shared" ref="E21:E23" si="1">ROUND(B21*(D$9+D$11)*D21/365,2)</f>
        <v>0</v>
      </c>
      <c r="F21" s="27">
        <f t="shared" ref="F21:F84" si="2">IF(E21&lt;&gt;"x",E21+C21,"")</f>
        <v>0</v>
      </c>
    </row>
    <row r="22" spans="1:6" ht="15" customHeight="1" x14ac:dyDescent="0.3">
      <c r="A22" s="38">
        <v>43890</v>
      </c>
      <c r="B22" s="28">
        <f t="shared" ref="B22:B32" si="3">B21-C21</f>
        <v>0</v>
      </c>
      <c r="C22" s="26"/>
      <c r="D22" s="29">
        <v>29</v>
      </c>
      <c r="E22" s="30">
        <f t="shared" si="1"/>
        <v>0</v>
      </c>
      <c r="F22" s="27">
        <f t="shared" si="2"/>
        <v>0</v>
      </c>
    </row>
    <row r="23" spans="1:6" ht="15" customHeight="1" x14ac:dyDescent="0.3">
      <c r="A23" s="38">
        <v>43891</v>
      </c>
      <c r="B23" s="28">
        <v>0</v>
      </c>
      <c r="C23" s="26"/>
      <c r="D23" s="29">
        <v>1</v>
      </c>
      <c r="E23" s="30">
        <f t="shared" si="1"/>
        <v>0</v>
      </c>
      <c r="F23" s="27">
        <f t="shared" si="2"/>
        <v>0</v>
      </c>
    </row>
    <row r="24" spans="1:6" ht="15" customHeight="1" x14ac:dyDescent="0.3">
      <c r="A24" s="37">
        <v>43921</v>
      </c>
      <c r="B24" s="28">
        <v>12000000</v>
      </c>
      <c r="C24" s="26"/>
      <c r="D24" s="29">
        <v>30</v>
      </c>
      <c r="E24" s="30">
        <f>ROUND(B24*(D$9+D$11)*D24/366,2)</f>
        <v>16032.79</v>
      </c>
      <c r="F24" s="27">
        <f t="shared" si="2"/>
        <v>16032.79</v>
      </c>
    </row>
    <row r="25" spans="1:6" ht="15" customHeight="1" x14ac:dyDescent="0.3">
      <c r="A25" s="37">
        <v>43951</v>
      </c>
      <c r="B25" s="28">
        <f t="shared" si="3"/>
        <v>12000000</v>
      </c>
      <c r="C25" s="26"/>
      <c r="D25" s="29">
        <f t="shared" ref="D25:D85" si="4">A25-A24</f>
        <v>30</v>
      </c>
      <c r="E25" s="30">
        <f t="shared" ref="E25:E34" si="5">ROUND(B25*(D$9+D$11)*D25/366,2)</f>
        <v>16032.79</v>
      </c>
      <c r="F25" s="27">
        <f t="shared" si="2"/>
        <v>16032.79</v>
      </c>
    </row>
    <row r="26" spans="1:6" ht="15" customHeight="1" x14ac:dyDescent="0.3">
      <c r="A26" s="37">
        <v>43982</v>
      </c>
      <c r="B26" s="28">
        <f t="shared" si="3"/>
        <v>12000000</v>
      </c>
      <c r="C26" s="26"/>
      <c r="D26" s="29">
        <f t="shared" si="4"/>
        <v>31</v>
      </c>
      <c r="E26" s="30">
        <f t="shared" si="5"/>
        <v>16567.21</v>
      </c>
      <c r="F26" s="27">
        <f t="shared" si="2"/>
        <v>16567.21</v>
      </c>
    </row>
    <row r="27" spans="1:6" ht="15" customHeight="1" x14ac:dyDescent="0.3">
      <c r="A27" s="37">
        <v>44012</v>
      </c>
      <c r="B27" s="28">
        <v>12000000</v>
      </c>
      <c r="C27" s="26"/>
      <c r="D27" s="29">
        <v>30</v>
      </c>
      <c r="E27" s="30">
        <f t="shared" si="5"/>
        <v>16032.79</v>
      </c>
      <c r="F27" s="27">
        <f t="shared" si="2"/>
        <v>16032.79</v>
      </c>
    </row>
    <row r="28" spans="1:6" ht="15" customHeight="1" x14ac:dyDescent="0.3">
      <c r="A28" s="37">
        <v>44043</v>
      </c>
      <c r="B28" s="28">
        <f t="shared" si="3"/>
        <v>12000000</v>
      </c>
      <c r="C28" s="26"/>
      <c r="D28" s="29">
        <f t="shared" si="4"/>
        <v>31</v>
      </c>
      <c r="E28" s="30">
        <f t="shared" si="5"/>
        <v>16567.21</v>
      </c>
      <c r="F28" s="27">
        <f t="shared" si="2"/>
        <v>16567.21</v>
      </c>
    </row>
    <row r="29" spans="1:6" ht="15" customHeight="1" x14ac:dyDescent="0.3">
      <c r="A29" s="37">
        <v>44074</v>
      </c>
      <c r="B29" s="28">
        <v>12000000</v>
      </c>
      <c r="C29" s="26"/>
      <c r="D29" s="29">
        <v>31</v>
      </c>
      <c r="E29" s="30">
        <f t="shared" si="5"/>
        <v>16567.21</v>
      </c>
      <c r="F29" s="27">
        <f t="shared" si="2"/>
        <v>16567.21</v>
      </c>
    </row>
    <row r="30" spans="1:6" ht="15" customHeight="1" x14ac:dyDescent="0.3">
      <c r="A30" s="37">
        <v>44104</v>
      </c>
      <c r="B30" s="28">
        <v>12000000</v>
      </c>
      <c r="C30" s="26"/>
      <c r="D30" s="29">
        <v>30</v>
      </c>
      <c r="E30" s="30">
        <f t="shared" si="5"/>
        <v>16032.79</v>
      </c>
      <c r="F30" s="27">
        <f t="shared" si="2"/>
        <v>16032.79</v>
      </c>
    </row>
    <row r="31" spans="1:6" ht="15" customHeight="1" x14ac:dyDescent="0.3">
      <c r="A31" s="37">
        <v>44135</v>
      </c>
      <c r="B31" s="28">
        <f t="shared" si="3"/>
        <v>12000000</v>
      </c>
      <c r="C31" s="26"/>
      <c r="D31" s="29">
        <f t="shared" si="4"/>
        <v>31</v>
      </c>
      <c r="E31" s="30">
        <f t="shared" si="5"/>
        <v>16567.21</v>
      </c>
      <c r="F31" s="27">
        <f t="shared" si="2"/>
        <v>16567.21</v>
      </c>
    </row>
    <row r="32" spans="1:6" ht="15" customHeight="1" x14ac:dyDescent="0.3">
      <c r="A32" s="37">
        <v>44165</v>
      </c>
      <c r="B32" s="28">
        <f t="shared" si="3"/>
        <v>12000000</v>
      </c>
      <c r="C32" s="26"/>
      <c r="D32" s="29">
        <f t="shared" si="4"/>
        <v>30</v>
      </c>
      <c r="E32" s="30">
        <f t="shared" si="5"/>
        <v>16032.79</v>
      </c>
      <c r="F32" s="27">
        <f t="shared" si="2"/>
        <v>16032.79</v>
      </c>
    </row>
    <row r="33" spans="1:6" ht="15" customHeight="1" x14ac:dyDescent="0.3">
      <c r="A33" s="37">
        <v>44195</v>
      </c>
      <c r="B33" s="28">
        <v>12000000</v>
      </c>
      <c r="C33" s="26">
        <v>12000000</v>
      </c>
      <c r="D33" s="29">
        <v>29</v>
      </c>
      <c r="E33" s="30">
        <f t="shared" si="5"/>
        <v>15498.36</v>
      </c>
      <c r="F33" s="27">
        <f t="shared" si="2"/>
        <v>12015498.359999999</v>
      </c>
    </row>
    <row r="34" spans="1:6" ht="15" customHeight="1" x14ac:dyDescent="0.3">
      <c r="A34" s="37">
        <v>44196</v>
      </c>
      <c r="B34" s="28">
        <v>0</v>
      </c>
      <c r="C34" s="26"/>
      <c r="D34" s="29">
        <v>2</v>
      </c>
      <c r="E34" s="30">
        <f t="shared" si="5"/>
        <v>0</v>
      </c>
      <c r="F34" s="27">
        <f t="shared" si="2"/>
        <v>0</v>
      </c>
    </row>
    <row r="35" spans="1:6" ht="15" customHeight="1" x14ac:dyDescent="0.3">
      <c r="A35" s="31" t="s">
        <v>16</v>
      </c>
      <c r="B35" s="32">
        <f>B33-C33</f>
        <v>0</v>
      </c>
      <c r="C35" s="39">
        <f>SUM(C21:C33)</f>
        <v>12000000</v>
      </c>
      <c r="D35" s="33">
        <f>SUM(D21:D34)</f>
        <v>366</v>
      </c>
      <c r="E35" s="34">
        <f>SUM(E21:E33)</f>
        <v>161931.15000000002</v>
      </c>
      <c r="F35" s="34">
        <f>SUM(F21:F33)</f>
        <v>12161931.149999999</v>
      </c>
    </row>
    <row r="36" spans="1:6" ht="15" hidden="1" customHeight="1" x14ac:dyDescent="0.3">
      <c r="A36" s="35">
        <v>43861</v>
      </c>
      <c r="B36" s="28">
        <f>B33-C33</f>
        <v>0</v>
      </c>
      <c r="C36" s="26"/>
      <c r="D36" s="29">
        <f>A36-A33</f>
        <v>-334</v>
      </c>
      <c r="E36" s="30">
        <f t="shared" ref="E36:E47" si="6">ROUND(B36*(D$9+D$11)*D36/365,2)</f>
        <v>0</v>
      </c>
      <c r="F36" s="27">
        <f t="shared" si="2"/>
        <v>0</v>
      </c>
    </row>
    <row r="37" spans="1:6" ht="15" hidden="1" customHeight="1" x14ac:dyDescent="0.3">
      <c r="A37" s="36">
        <v>43890</v>
      </c>
      <c r="B37" s="28">
        <f t="shared" ref="B37:B48" si="7">B36-C36</f>
        <v>0</v>
      </c>
      <c r="C37" s="26"/>
      <c r="D37" s="29">
        <f t="shared" si="4"/>
        <v>29</v>
      </c>
      <c r="E37" s="30">
        <f t="shared" si="6"/>
        <v>0</v>
      </c>
      <c r="F37" s="27">
        <f t="shared" si="2"/>
        <v>0</v>
      </c>
    </row>
    <row r="38" spans="1:6" ht="15" hidden="1" customHeight="1" x14ac:dyDescent="0.3">
      <c r="A38" s="35">
        <v>43921</v>
      </c>
      <c r="B38" s="28">
        <f t="shared" si="7"/>
        <v>0</v>
      </c>
      <c r="C38" s="26"/>
      <c r="D38" s="29">
        <f t="shared" si="4"/>
        <v>31</v>
      </c>
      <c r="E38" s="30">
        <f t="shared" si="6"/>
        <v>0</v>
      </c>
      <c r="F38" s="27">
        <f t="shared" si="2"/>
        <v>0</v>
      </c>
    </row>
    <row r="39" spans="1:6" ht="15" hidden="1" customHeight="1" x14ac:dyDescent="0.3">
      <c r="A39" s="35">
        <v>43951</v>
      </c>
      <c r="B39" s="28">
        <f t="shared" si="7"/>
        <v>0</v>
      </c>
      <c r="C39" s="26"/>
      <c r="D39" s="29">
        <f t="shared" si="4"/>
        <v>30</v>
      </c>
      <c r="E39" s="30">
        <f t="shared" si="6"/>
        <v>0</v>
      </c>
      <c r="F39" s="27">
        <f t="shared" si="2"/>
        <v>0</v>
      </c>
    </row>
    <row r="40" spans="1:6" ht="15" hidden="1" customHeight="1" x14ac:dyDescent="0.3">
      <c r="A40" s="35">
        <v>43982</v>
      </c>
      <c r="B40" s="28">
        <f t="shared" si="7"/>
        <v>0</v>
      </c>
      <c r="C40" s="26"/>
      <c r="D40" s="29">
        <f t="shared" si="4"/>
        <v>31</v>
      </c>
      <c r="E40" s="30">
        <f t="shared" si="6"/>
        <v>0</v>
      </c>
      <c r="F40" s="27">
        <f t="shared" si="2"/>
        <v>0</v>
      </c>
    </row>
    <row r="41" spans="1:6" ht="15" hidden="1" customHeight="1" x14ac:dyDescent="0.3">
      <c r="A41" s="35">
        <v>44012</v>
      </c>
      <c r="B41" s="28">
        <f t="shared" si="7"/>
        <v>0</v>
      </c>
      <c r="C41" s="26"/>
      <c r="D41" s="29">
        <f t="shared" si="4"/>
        <v>30</v>
      </c>
      <c r="E41" s="30">
        <f t="shared" si="6"/>
        <v>0</v>
      </c>
      <c r="F41" s="27">
        <f t="shared" si="2"/>
        <v>0</v>
      </c>
    </row>
    <row r="42" spans="1:6" ht="15" hidden="1" customHeight="1" x14ac:dyDescent="0.3">
      <c r="A42" s="35">
        <v>44043</v>
      </c>
      <c r="B42" s="28">
        <f t="shared" si="7"/>
        <v>0</v>
      </c>
      <c r="C42" s="26"/>
      <c r="D42" s="29">
        <f t="shared" si="4"/>
        <v>31</v>
      </c>
      <c r="E42" s="30">
        <f t="shared" si="6"/>
        <v>0</v>
      </c>
      <c r="F42" s="27">
        <f t="shared" si="2"/>
        <v>0</v>
      </c>
    </row>
    <row r="43" spans="1:6" ht="15" hidden="1" customHeight="1" x14ac:dyDescent="0.3">
      <c r="A43" s="35">
        <v>44074</v>
      </c>
      <c r="B43" s="28">
        <f t="shared" si="7"/>
        <v>0</v>
      </c>
      <c r="C43" s="26"/>
      <c r="D43" s="29">
        <f t="shared" si="4"/>
        <v>31</v>
      </c>
      <c r="E43" s="30">
        <f t="shared" si="6"/>
        <v>0</v>
      </c>
      <c r="F43" s="27">
        <f t="shared" si="2"/>
        <v>0</v>
      </c>
    </row>
    <row r="44" spans="1:6" ht="15" hidden="1" customHeight="1" x14ac:dyDescent="0.3">
      <c r="A44" s="35">
        <v>44104</v>
      </c>
      <c r="B44" s="28">
        <f t="shared" si="7"/>
        <v>0</v>
      </c>
      <c r="C44" s="26"/>
      <c r="D44" s="29">
        <f t="shared" si="4"/>
        <v>30</v>
      </c>
      <c r="E44" s="30">
        <f t="shared" si="6"/>
        <v>0</v>
      </c>
      <c r="F44" s="27">
        <f t="shared" si="2"/>
        <v>0</v>
      </c>
    </row>
    <row r="45" spans="1:6" ht="15" hidden="1" customHeight="1" x14ac:dyDescent="0.3">
      <c r="A45" s="35">
        <v>44135</v>
      </c>
      <c r="B45" s="28">
        <f t="shared" si="7"/>
        <v>0</v>
      </c>
      <c r="C45" s="26"/>
      <c r="D45" s="29">
        <f t="shared" si="4"/>
        <v>31</v>
      </c>
      <c r="E45" s="30">
        <f t="shared" si="6"/>
        <v>0</v>
      </c>
      <c r="F45" s="27">
        <f t="shared" si="2"/>
        <v>0</v>
      </c>
    </row>
    <row r="46" spans="1:6" ht="15" hidden="1" customHeight="1" x14ac:dyDescent="0.3">
      <c r="A46" s="35">
        <v>44165</v>
      </c>
      <c r="B46" s="28">
        <f t="shared" si="7"/>
        <v>0</v>
      </c>
      <c r="C46" s="26"/>
      <c r="D46" s="29">
        <f t="shared" si="4"/>
        <v>30</v>
      </c>
      <c r="E46" s="30">
        <f t="shared" si="6"/>
        <v>0</v>
      </c>
      <c r="F46" s="27">
        <f t="shared" si="2"/>
        <v>0</v>
      </c>
    </row>
    <row r="47" spans="1:6" ht="15" hidden="1" customHeight="1" x14ac:dyDescent="0.3">
      <c r="A47" s="35">
        <v>44196</v>
      </c>
      <c r="B47" s="28">
        <f t="shared" si="7"/>
        <v>0</v>
      </c>
      <c r="C47" s="26"/>
      <c r="D47" s="29">
        <f>A47-A46</f>
        <v>31</v>
      </c>
      <c r="E47" s="30">
        <f t="shared" si="6"/>
        <v>0</v>
      </c>
      <c r="F47" s="27">
        <f t="shared" si="2"/>
        <v>0</v>
      </c>
    </row>
    <row r="48" spans="1:6" ht="15" hidden="1" customHeight="1" x14ac:dyDescent="0.3">
      <c r="A48" s="31" t="s">
        <v>16</v>
      </c>
      <c r="B48" s="32">
        <f t="shared" si="7"/>
        <v>0</v>
      </c>
      <c r="C48" s="39">
        <f>SUM(C36:C47)</f>
        <v>0</v>
      </c>
      <c r="D48" s="33">
        <f>SUM(D36:D47)</f>
        <v>1</v>
      </c>
      <c r="E48" s="34">
        <f>SUM(E36:E47)</f>
        <v>0</v>
      </c>
      <c r="F48" s="34">
        <f>SUM(F36:F47)</f>
        <v>0</v>
      </c>
    </row>
    <row r="49" spans="1:6" ht="15" hidden="1" customHeight="1" x14ac:dyDescent="0.3">
      <c r="A49" s="37">
        <v>44227</v>
      </c>
      <c r="B49" s="28">
        <f>B47-C47</f>
        <v>0</v>
      </c>
      <c r="C49" s="26"/>
      <c r="D49" s="29">
        <f>A49-A47</f>
        <v>31</v>
      </c>
      <c r="E49" s="30">
        <f t="shared" ref="E49:E60" si="8">ROUND(B49*(D$9+D$11)*D49/365,2)</f>
        <v>0</v>
      </c>
      <c r="F49" s="27">
        <f t="shared" si="2"/>
        <v>0</v>
      </c>
    </row>
    <row r="50" spans="1:6" ht="15" hidden="1" customHeight="1" x14ac:dyDescent="0.3">
      <c r="A50" s="38">
        <v>44255</v>
      </c>
      <c r="B50" s="28">
        <f t="shared" ref="B50:B61" si="9">B49-C49</f>
        <v>0</v>
      </c>
      <c r="C50" s="26"/>
      <c r="D50" s="29">
        <f t="shared" si="4"/>
        <v>28</v>
      </c>
      <c r="E50" s="30">
        <f t="shared" si="8"/>
        <v>0</v>
      </c>
      <c r="F50" s="27">
        <f t="shared" si="2"/>
        <v>0</v>
      </c>
    </row>
    <row r="51" spans="1:6" ht="15" hidden="1" customHeight="1" x14ac:dyDescent="0.3">
      <c r="A51" s="37">
        <v>44286</v>
      </c>
      <c r="B51" s="28">
        <f>B50-C50</f>
        <v>0</v>
      </c>
      <c r="C51" s="26"/>
      <c r="D51" s="29">
        <f t="shared" si="4"/>
        <v>31</v>
      </c>
      <c r="E51" s="30">
        <f t="shared" si="8"/>
        <v>0</v>
      </c>
      <c r="F51" s="27">
        <f t="shared" si="2"/>
        <v>0</v>
      </c>
    </row>
    <row r="52" spans="1:6" ht="15" hidden="1" customHeight="1" x14ac:dyDescent="0.3">
      <c r="A52" s="37">
        <v>44316</v>
      </c>
      <c r="B52" s="28">
        <f t="shared" si="9"/>
        <v>0</v>
      </c>
      <c r="C52" s="26"/>
      <c r="D52" s="29">
        <f>A52-A51</f>
        <v>30</v>
      </c>
      <c r="E52" s="30">
        <f>ROUND(B52*(D$9+D$11)*D52/365,2)</f>
        <v>0</v>
      </c>
      <c r="F52" s="27">
        <f>IF(E52&lt;&gt;"x",E52+C52,"")</f>
        <v>0</v>
      </c>
    </row>
    <row r="53" spans="1:6" ht="15" hidden="1" customHeight="1" x14ac:dyDescent="0.3">
      <c r="A53" s="37">
        <v>44347</v>
      </c>
      <c r="B53" s="28">
        <f t="shared" si="9"/>
        <v>0</v>
      </c>
      <c r="C53" s="26"/>
      <c r="D53" s="29">
        <f t="shared" si="4"/>
        <v>31</v>
      </c>
      <c r="E53" s="30">
        <f t="shared" si="8"/>
        <v>0</v>
      </c>
      <c r="F53" s="27">
        <f t="shared" si="2"/>
        <v>0</v>
      </c>
    </row>
    <row r="54" spans="1:6" ht="15" hidden="1" customHeight="1" x14ac:dyDescent="0.3">
      <c r="A54" s="37">
        <v>44377</v>
      </c>
      <c r="B54" s="28">
        <f t="shared" si="9"/>
        <v>0</v>
      </c>
      <c r="C54" s="26"/>
      <c r="D54" s="29">
        <f t="shared" si="4"/>
        <v>30</v>
      </c>
      <c r="E54" s="30">
        <f t="shared" si="8"/>
        <v>0</v>
      </c>
      <c r="F54" s="27">
        <f t="shared" si="2"/>
        <v>0</v>
      </c>
    </row>
    <row r="55" spans="1:6" ht="15" hidden="1" customHeight="1" x14ac:dyDescent="0.3">
      <c r="A55" s="37">
        <v>44408</v>
      </c>
      <c r="B55" s="28">
        <f t="shared" si="9"/>
        <v>0</v>
      </c>
      <c r="C55" s="26"/>
      <c r="D55" s="29">
        <f t="shared" si="4"/>
        <v>31</v>
      </c>
      <c r="E55" s="30">
        <f t="shared" si="8"/>
        <v>0</v>
      </c>
      <c r="F55" s="27">
        <f t="shared" si="2"/>
        <v>0</v>
      </c>
    </row>
    <row r="56" spans="1:6" ht="15" hidden="1" customHeight="1" x14ac:dyDescent="0.3">
      <c r="A56" s="37">
        <v>44439</v>
      </c>
      <c r="B56" s="28">
        <f t="shared" si="9"/>
        <v>0</v>
      </c>
      <c r="C56" s="26"/>
      <c r="D56" s="29">
        <f t="shared" si="4"/>
        <v>31</v>
      </c>
      <c r="E56" s="30">
        <f t="shared" si="8"/>
        <v>0</v>
      </c>
      <c r="F56" s="27">
        <f t="shared" si="2"/>
        <v>0</v>
      </c>
    </row>
    <row r="57" spans="1:6" ht="15" hidden="1" customHeight="1" x14ac:dyDescent="0.3">
      <c r="A57" s="37">
        <v>44469</v>
      </c>
      <c r="B57" s="28">
        <f t="shared" si="9"/>
        <v>0</v>
      </c>
      <c r="C57" s="26"/>
      <c r="D57" s="29">
        <f t="shared" si="4"/>
        <v>30</v>
      </c>
      <c r="E57" s="30">
        <f t="shared" si="8"/>
        <v>0</v>
      </c>
      <c r="F57" s="27">
        <f t="shared" si="2"/>
        <v>0</v>
      </c>
    </row>
    <row r="58" spans="1:6" ht="15" hidden="1" customHeight="1" x14ac:dyDescent="0.3">
      <c r="A58" s="37">
        <v>44500</v>
      </c>
      <c r="B58" s="28">
        <f t="shared" si="9"/>
        <v>0</v>
      </c>
      <c r="C58" s="26"/>
      <c r="D58" s="29">
        <f t="shared" si="4"/>
        <v>31</v>
      </c>
      <c r="E58" s="30">
        <f t="shared" si="8"/>
        <v>0</v>
      </c>
      <c r="F58" s="27">
        <f t="shared" si="2"/>
        <v>0</v>
      </c>
    </row>
    <row r="59" spans="1:6" ht="15" hidden="1" customHeight="1" x14ac:dyDescent="0.3">
      <c r="A59" s="37">
        <v>44530</v>
      </c>
      <c r="B59" s="28">
        <f t="shared" si="9"/>
        <v>0</v>
      </c>
      <c r="C59" s="26"/>
      <c r="D59" s="29">
        <f t="shared" si="4"/>
        <v>30</v>
      </c>
      <c r="E59" s="30">
        <f t="shared" si="8"/>
        <v>0</v>
      </c>
      <c r="F59" s="27">
        <f t="shared" si="2"/>
        <v>0</v>
      </c>
    </row>
    <row r="60" spans="1:6" ht="15" hidden="1" customHeight="1" x14ac:dyDescent="0.3">
      <c r="A60" s="37">
        <v>44561</v>
      </c>
      <c r="B60" s="28">
        <f t="shared" si="9"/>
        <v>0</v>
      </c>
      <c r="C60" s="26"/>
      <c r="D60" s="29">
        <f t="shared" si="4"/>
        <v>31</v>
      </c>
      <c r="E60" s="30">
        <f t="shared" si="8"/>
        <v>0</v>
      </c>
      <c r="F60" s="27">
        <f t="shared" si="2"/>
        <v>0</v>
      </c>
    </row>
    <row r="61" spans="1:6" ht="15" hidden="1" customHeight="1" x14ac:dyDescent="0.3">
      <c r="A61" s="31" t="s">
        <v>17</v>
      </c>
      <c r="B61" s="32">
        <f t="shared" si="9"/>
        <v>0</v>
      </c>
      <c r="C61" s="32">
        <f>SUM(C49:C60)</f>
        <v>0</v>
      </c>
      <c r="D61" s="33">
        <f>SUM(D49:D60)</f>
        <v>365</v>
      </c>
      <c r="E61" s="34">
        <f>SUM(E49:E60)</f>
        <v>0</v>
      </c>
      <c r="F61" s="34">
        <f>SUM(F49:F60)</f>
        <v>0</v>
      </c>
    </row>
    <row r="62" spans="1:6" ht="15" hidden="1" customHeight="1" x14ac:dyDescent="0.3">
      <c r="A62" s="35">
        <v>44592</v>
      </c>
      <c r="B62" s="28">
        <f>B60-C60</f>
        <v>0</v>
      </c>
      <c r="C62" s="26"/>
      <c r="D62" s="29">
        <f>A62-A60</f>
        <v>31</v>
      </c>
      <c r="E62" s="30">
        <f t="shared" ref="E62:E73" si="10">ROUND(B62*(D$9+D$11)*D62/365,2)</f>
        <v>0</v>
      </c>
      <c r="F62" s="27">
        <f t="shared" si="2"/>
        <v>0</v>
      </c>
    </row>
    <row r="63" spans="1:6" ht="15" hidden="1" customHeight="1" x14ac:dyDescent="0.3">
      <c r="A63" s="36">
        <v>44620</v>
      </c>
      <c r="B63" s="28">
        <f t="shared" ref="B63:B74" si="11">B62-C62</f>
        <v>0</v>
      </c>
      <c r="C63" s="26"/>
      <c r="D63" s="29">
        <f t="shared" si="4"/>
        <v>28</v>
      </c>
      <c r="E63" s="30">
        <f t="shared" si="10"/>
        <v>0</v>
      </c>
      <c r="F63" s="27">
        <f t="shared" si="2"/>
        <v>0</v>
      </c>
    </row>
    <row r="64" spans="1:6" ht="15" hidden="1" customHeight="1" x14ac:dyDescent="0.3">
      <c r="A64" s="35">
        <v>44651</v>
      </c>
      <c r="B64" s="28">
        <f t="shared" si="11"/>
        <v>0</v>
      </c>
      <c r="C64" s="26"/>
      <c r="D64" s="29">
        <f t="shared" si="4"/>
        <v>31</v>
      </c>
      <c r="E64" s="30">
        <f t="shared" si="10"/>
        <v>0</v>
      </c>
      <c r="F64" s="27">
        <f t="shared" si="2"/>
        <v>0</v>
      </c>
    </row>
    <row r="65" spans="1:6" ht="15" hidden="1" customHeight="1" x14ac:dyDescent="0.3">
      <c r="A65" s="35">
        <v>44681</v>
      </c>
      <c r="B65" s="28">
        <f t="shared" si="11"/>
        <v>0</v>
      </c>
      <c r="C65" s="26"/>
      <c r="D65" s="29">
        <f t="shared" si="4"/>
        <v>30</v>
      </c>
      <c r="E65" s="30">
        <f t="shared" si="10"/>
        <v>0</v>
      </c>
      <c r="F65" s="27">
        <f t="shared" si="2"/>
        <v>0</v>
      </c>
    </row>
    <row r="66" spans="1:6" ht="15" hidden="1" customHeight="1" x14ac:dyDescent="0.3">
      <c r="A66" s="35">
        <v>44712</v>
      </c>
      <c r="B66" s="28">
        <f t="shared" si="11"/>
        <v>0</v>
      </c>
      <c r="C66" s="26"/>
      <c r="D66" s="29">
        <f t="shared" si="4"/>
        <v>31</v>
      </c>
      <c r="E66" s="30">
        <f t="shared" si="10"/>
        <v>0</v>
      </c>
      <c r="F66" s="27">
        <f t="shared" si="2"/>
        <v>0</v>
      </c>
    </row>
    <row r="67" spans="1:6" ht="15" hidden="1" customHeight="1" x14ac:dyDescent="0.3">
      <c r="A67" s="35">
        <v>44742</v>
      </c>
      <c r="B67" s="28">
        <f t="shared" si="11"/>
        <v>0</v>
      </c>
      <c r="C67" s="26"/>
      <c r="D67" s="29">
        <f t="shared" si="4"/>
        <v>30</v>
      </c>
      <c r="E67" s="30">
        <f t="shared" si="10"/>
        <v>0</v>
      </c>
      <c r="F67" s="27">
        <f t="shared" si="2"/>
        <v>0</v>
      </c>
    </row>
    <row r="68" spans="1:6" ht="15" hidden="1" customHeight="1" x14ac:dyDescent="0.3">
      <c r="A68" s="35">
        <v>44773</v>
      </c>
      <c r="B68" s="28">
        <f t="shared" si="11"/>
        <v>0</v>
      </c>
      <c r="C68" s="26"/>
      <c r="D68" s="29">
        <f t="shared" si="4"/>
        <v>31</v>
      </c>
      <c r="E68" s="30">
        <f t="shared" si="10"/>
        <v>0</v>
      </c>
      <c r="F68" s="27">
        <f t="shared" si="2"/>
        <v>0</v>
      </c>
    </row>
    <row r="69" spans="1:6" ht="15" hidden="1" customHeight="1" x14ac:dyDescent="0.3">
      <c r="A69" s="35">
        <v>44804</v>
      </c>
      <c r="B69" s="28">
        <f t="shared" si="11"/>
        <v>0</v>
      </c>
      <c r="C69" s="26"/>
      <c r="D69" s="29">
        <f t="shared" si="4"/>
        <v>31</v>
      </c>
      <c r="E69" s="30">
        <f t="shared" si="10"/>
        <v>0</v>
      </c>
      <c r="F69" s="27">
        <f t="shared" si="2"/>
        <v>0</v>
      </c>
    </row>
    <row r="70" spans="1:6" ht="15" hidden="1" customHeight="1" x14ac:dyDescent="0.3">
      <c r="A70" s="35">
        <v>44834</v>
      </c>
      <c r="B70" s="28">
        <f t="shared" si="11"/>
        <v>0</v>
      </c>
      <c r="C70" s="26"/>
      <c r="D70" s="29">
        <f t="shared" si="4"/>
        <v>30</v>
      </c>
      <c r="E70" s="30">
        <f t="shared" si="10"/>
        <v>0</v>
      </c>
      <c r="F70" s="27">
        <f t="shared" si="2"/>
        <v>0</v>
      </c>
    </row>
    <row r="71" spans="1:6" ht="15" hidden="1" customHeight="1" x14ac:dyDescent="0.3">
      <c r="A71" s="35">
        <v>44865</v>
      </c>
      <c r="B71" s="28">
        <f t="shared" si="11"/>
        <v>0</v>
      </c>
      <c r="C71" s="26"/>
      <c r="D71" s="29">
        <f t="shared" si="4"/>
        <v>31</v>
      </c>
      <c r="E71" s="30">
        <f t="shared" si="10"/>
        <v>0</v>
      </c>
      <c r="F71" s="27">
        <f t="shared" si="2"/>
        <v>0</v>
      </c>
    </row>
    <row r="72" spans="1:6" ht="15" hidden="1" customHeight="1" x14ac:dyDescent="0.3">
      <c r="A72" s="35">
        <v>44895</v>
      </c>
      <c r="B72" s="28">
        <f t="shared" si="11"/>
        <v>0</v>
      </c>
      <c r="C72" s="26"/>
      <c r="D72" s="29">
        <f t="shared" si="4"/>
        <v>30</v>
      </c>
      <c r="E72" s="30">
        <f t="shared" si="10"/>
        <v>0</v>
      </c>
      <c r="F72" s="27">
        <f t="shared" si="2"/>
        <v>0</v>
      </c>
    </row>
    <row r="73" spans="1:6" ht="15" hidden="1" customHeight="1" x14ac:dyDescent="0.3">
      <c r="A73" s="35">
        <v>44926</v>
      </c>
      <c r="B73" s="28">
        <f t="shared" si="11"/>
        <v>0</v>
      </c>
      <c r="C73" s="26"/>
      <c r="D73" s="29">
        <f t="shared" si="4"/>
        <v>31</v>
      </c>
      <c r="E73" s="30">
        <f t="shared" si="10"/>
        <v>0</v>
      </c>
      <c r="F73" s="27">
        <f t="shared" si="2"/>
        <v>0</v>
      </c>
    </row>
    <row r="74" spans="1:6" ht="15" hidden="1" customHeight="1" x14ac:dyDescent="0.3">
      <c r="A74" s="31" t="s">
        <v>18</v>
      </c>
      <c r="B74" s="32">
        <f t="shared" si="11"/>
        <v>0</v>
      </c>
      <c r="C74" s="39">
        <f>SUM(C62:C73)</f>
        <v>0</v>
      </c>
      <c r="D74" s="33">
        <f>SUM(D62:D73)</f>
        <v>365</v>
      </c>
      <c r="E74" s="34">
        <f>SUM(E62:E73)</f>
        <v>0</v>
      </c>
      <c r="F74" s="34">
        <f>SUM(F62:F73)</f>
        <v>0</v>
      </c>
    </row>
    <row r="75" spans="1:6" ht="15" hidden="1" customHeight="1" x14ac:dyDescent="0.3">
      <c r="A75" s="37">
        <v>44957</v>
      </c>
      <c r="B75" s="28">
        <f>B73-C73</f>
        <v>0</v>
      </c>
      <c r="C75" s="26"/>
      <c r="D75" s="29">
        <f>A75-A73</f>
        <v>31</v>
      </c>
      <c r="E75" s="30">
        <f t="shared" ref="E75:E86" si="12">ROUND(B75*(D$9+D$11)*D75/365,2)</f>
        <v>0</v>
      </c>
      <c r="F75" s="27">
        <f t="shared" si="2"/>
        <v>0</v>
      </c>
    </row>
    <row r="76" spans="1:6" ht="15" hidden="1" customHeight="1" x14ac:dyDescent="0.3">
      <c r="A76" s="38">
        <v>44985</v>
      </c>
      <c r="B76" s="28">
        <f t="shared" ref="B76:B87" si="13">B75-C75</f>
        <v>0</v>
      </c>
      <c r="C76" s="26"/>
      <c r="D76" s="29">
        <f t="shared" si="4"/>
        <v>28</v>
      </c>
      <c r="E76" s="30">
        <f t="shared" si="12"/>
        <v>0</v>
      </c>
      <c r="F76" s="27">
        <f t="shared" si="2"/>
        <v>0</v>
      </c>
    </row>
    <row r="77" spans="1:6" ht="15" hidden="1" customHeight="1" x14ac:dyDescent="0.3">
      <c r="A77" s="37">
        <v>45016</v>
      </c>
      <c r="B77" s="28">
        <f t="shared" si="13"/>
        <v>0</v>
      </c>
      <c r="C77" s="26"/>
      <c r="D77" s="29">
        <f t="shared" si="4"/>
        <v>31</v>
      </c>
      <c r="E77" s="30">
        <f t="shared" si="12"/>
        <v>0</v>
      </c>
      <c r="F77" s="27">
        <f t="shared" si="2"/>
        <v>0</v>
      </c>
    </row>
    <row r="78" spans="1:6" ht="15" hidden="1" customHeight="1" x14ac:dyDescent="0.3">
      <c r="A78" s="37">
        <v>45046</v>
      </c>
      <c r="B78" s="28">
        <f t="shared" si="13"/>
        <v>0</v>
      </c>
      <c r="C78" s="26"/>
      <c r="D78" s="29">
        <f t="shared" si="4"/>
        <v>30</v>
      </c>
      <c r="E78" s="30">
        <f t="shared" si="12"/>
        <v>0</v>
      </c>
      <c r="F78" s="27">
        <f t="shared" si="2"/>
        <v>0</v>
      </c>
    </row>
    <row r="79" spans="1:6" ht="15" hidden="1" customHeight="1" x14ac:dyDescent="0.3">
      <c r="A79" s="37">
        <v>45077</v>
      </c>
      <c r="B79" s="28">
        <f t="shared" si="13"/>
        <v>0</v>
      </c>
      <c r="C79" s="26"/>
      <c r="D79" s="29">
        <f t="shared" si="4"/>
        <v>31</v>
      </c>
      <c r="E79" s="30">
        <f t="shared" si="12"/>
        <v>0</v>
      </c>
      <c r="F79" s="27">
        <f t="shared" si="2"/>
        <v>0</v>
      </c>
    </row>
    <row r="80" spans="1:6" ht="15" hidden="1" customHeight="1" x14ac:dyDescent="0.3">
      <c r="A80" s="37">
        <v>45107</v>
      </c>
      <c r="B80" s="28">
        <f t="shared" si="13"/>
        <v>0</v>
      </c>
      <c r="C80" s="26"/>
      <c r="D80" s="29">
        <f t="shared" si="4"/>
        <v>30</v>
      </c>
      <c r="E80" s="30">
        <f t="shared" si="12"/>
        <v>0</v>
      </c>
      <c r="F80" s="27">
        <f t="shared" si="2"/>
        <v>0</v>
      </c>
    </row>
    <row r="81" spans="1:6" ht="15" hidden="1" customHeight="1" x14ac:dyDescent="0.3">
      <c r="A81" s="37">
        <v>45138</v>
      </c>
      <c r="B81" s="28">
        <f t="shared" si="13"/>
        <v>0</v>
      </c>
      <c r="C81" s="26"/>
      <c r="D81" s="29">
        <f t="shared" si="4"/>
        <v>31</v>
      </c>
      <c r="E81" s="30">
        <f t="shared" si="12"/>
        <v>0</v>
      </c>
      <c r="F81" s="27">
        <f t="shared" si="2"/>
        <v>0</v>
      </c>
    </row>
    <row r="82" spans="1:6" ht="15" hidden="1" customHeight="1" x14ac:dyDescent="0.3">
      <c r="A82" s="37">
        <v>45169</v>
      </c>
      <c r="B82" s="28">
        <f t="shared" si="13"/>
        <v>0</v>
      </c>
      <c r="C82" s="26"/>
      <c r="D82" s="29">
        <f t="shared" si="4"/>
        <v>31</v>
      </c>
      <c r="E82" s="30">
        <f t="shared" si="12"/>
        <v>0</v>
      </c>
      <c r="F82" s="27">
        <f t="shared" si="2"/>
        <v>0</v>
      </c>
    </row>
    <row r="83" spans="1:6" ht="15" hidden="1" customHeight="1" x14ac:dyDescent="0.3">
      <c r="A83" s="37">
        <v>45199</v>
      </c>
      <c r="B83" s="28">
        <f t="shared" si="13"/>
        <v>0</v>
      </c>
      <c r="C83" s="26"/>
      <c r="D83" s="29">
        <f t="shared" si="4"/>
        <v>30</v>
      </c>
      <c r="E83" s="30">
        <f t="shared" si="12"/>
        <v>0</v>
      </c>
      <c r="F83" s="27">
        <f t="shared" si="2"/>
        <v>0</v>
      </c>
    </row>
    <row r="84" spans="1:6" ht="15" hidden="1" customHeight="1" x14ac:dyDescent="0.3">
      <c r="A84" s="37">
        <v>45230</v>
      </c>
      <c r="B84" s="28">
        <f t="shared" si="13"/>
        <v>0</v>
      </c>
      <c r="C84" s="26"/>
      <c r="D84" s="29">
        <f t="shared" si="4"/>
        <v>31</v>
      </c>
      <c r="E84" s="30">
        <f t="shared" si="12"/>
        <v>0</v>
      </c>
      <c r="F84" s="27">
        <f t="shared" si="2"/>
        <v>0</v>
      </c>
    </row>
    <row r="85" spans="1:6" ht="15" hidden="1" customHeight="1" x14ac:dyDescent="0.3">
      <c r="A85" s="37">
        <v>45260</v>
      </c>
      <c r="B85" s="28">
        <f t="shared" si="13"/>
        <v>0</v>
      </c>
      <c r="C85" s="26"/>
      <c r="D85" s="29">
        <f t="shared" si="4"/>
        <v>30</v>
      </c>
      <c r="E85" s="30">
        <f t="shared" si="12"/>
        <v>0</v>
      </c>
      <c r="F85" s="27">
        <f t="shared" ref="F85:F99" si="14">IF(E85&lt;&gt;"x",E85+C85,"")</f>
        <v>0</v>
      </c>
    </row>
    <row r="86" spans="1:6" ht="15" hidden="1" customHeight="1" x14ac:dyDescent="0.3">
      <c r="A86" s="37">
        <v>45291</v>
      </c>
      <c r="B86" s="28">
        <f t="shared" si="13"/>
        <v>0</v>
      </c>
      <c r="C86" s="26"/>
      <c r="D86" s="29">
        <f t="shared" ref="D86:D99" si="15">A86-A85</f>
        <v>31</v>
      </c>
      <c r="E86" s="30">
        <f t="shared" si="12"/>
        <v>0</v>
      </c>
      <c r="F86" s="27">
        <f t="shared" si="14"/>
        <v>0</v>
      </c>
    </row>
    <row r="87" spans="1:6" ht="15" hidden="1" customHeight="1" x14ac:dyDescent="0.3">
      <c r="A87" s="31" t="s">
        <v>19</v>
      </c>
      <c r="B87" s="32">
        <f t="shared" si="13"/>
        <v>0</v>
      </c>
      <c r="C87" s="39">
        <f>SUM(C75:C86)</f>
        <v>0</v>
      </c>
      <c r="D87" s="33">
        <f>SUM(D75:D86)</f>
        <v>365</v>
      </c>
      <c r="E87" s="34">
        <f>SUM(E75:E86)</f>
        <v>0</v>
      </c>
      <c r="F87" s="34">
        <f>SUM(F75:F86)</f>
        <v>0</v>
      </c>
    </row>
    <row r="88" spans="1:6" ht="15" hidden="1" customHeight="1" x14ac:dyDescent="0.3">
      <c r="A88" s="35">
        <v>45322</v>
      </c>
      <c r="B88" s="28">
        <f>B86-C86</f>
        <v>0</v>
      </c>
      <c r="C88" s="26"/>
      <c r="D88" s="29">
        <f>A88-A86</f>
        <v>31</v>
      </c>
      <c r="E88" s="30">
        <f t="shared" ref="E88:E99" si="16">ROUND(B88*(D$9+D$11)*D88/365,2)</f>
        <v>0</v>
      </c>
      <c r="F88" s="27">
        <f t="shared" si="14"/>
        <v>0</v>
      </c>
    </row>
    <row r="89" spans="1:6" ht="15" hidden="1" customHeight="1" x14ac:dyDescent="0.3">
      <c r="A89" s="36">
        <v>45351</v>
      </c>
      <c r="B89" s="28">
        <f t="shared" ref="B89:B100" si="17">B88-C88</f>
        <v>0</v>
      </c>
      <c r="C89" s="26"/>
      <c r="D89" s="29">
        <f t="shared" si="15"/>
        <v>29</v>
      </c>
      <c r="E89" s="30">
        <f t="shared" si="16"/>
        <v>0</v>
      </c>
      <c r="F89" s="27">
        <f t="shared" si="14"/>
        <v>0</v>
      </c>
    </row>
    <row r="90" spans="1:6" ht="15" hidden="1" customHeight="1" x14ac:dyDescent="0.3">
      <c r="A90" s="35">
        <v>45382</v>
      </c>
      <c r="B90" s="28">
        <f t="shared" si="17"/>
        <v>0</v>
      </c>
      <c r="C90" s="26"/>
      <c r="D90" s="29">
        <f t="shared" si="15"/>
        <v>31</v>
      </c>
      <c r="E90" s="30">
        <f t="shared" si="16"/>
        <v>0</v>
      </c>
      <c r="F90" s="27">
        <f t="shared" si="14"/>
        <v>0</v>
      </c>
    </row>
    <row r="91" spans="1:6" ht="15" hidden="1" customHeight="1" x14ac:dyDescent="0.3">
      <c r="A91" s="35">
        <v>45412</v>
      </c>
      <c r="B91" s="28">
        <f t="shared" si="17"/>
        <v>0</v>
      </c>
      <c r="C91" s="26"/>
      <c r="D91" s="29">
        <f t="shared" si="15"/>
        <v>30</v>
      </c>
      <c r="E91" s="30">
        <f t="shared" si="16"/>
        <v>0</v>
      </c>
      <c r="F91" s="27">
        <f t="shared" si="14"/>
        <v>0</v>
      </c>
    </row>
    <row r="92" spans="1:6" ht="15" hidden="1" customHeight="1" x14ac:dyDescent="0.3">
      <c r="A92" s="35">
        <v>45443</v>
      </c>
      <c r="B92" s="28">
        <f t="shared" si="17"/>
        <v>0</v>
      </c>
      <c r="C92" s="26"/>
      <c r="D92" s="29">
        <f t="shared" si="15"/>
        <v>31</v>
      </c>
      <c r="E92" s="30">
        <f t="shared" si="16"/>
        <v>0</v>
      </c>
      <c r="F92" s="27">
        <f t="shared" si="14"/>
        <v>0</v>
      </c>
    </row>
    <row r="93" spans="1:6" ht="15" hidden="1" customHeight="1" x14ac:dyDescent="0.3">
      <c r="A93" s="35">
        <v>45473</v>
      </c>
      <c r="B93" s="28">
        <f t="shared" si="17"/>
        <v>0</v>
      </c>
      <c r="C93" s="26"/>
      <c r="D93" s="29">
        <f t="shared" si="15"/>
        <v>30</v>
      </c>
      <c r="E93" s="30">
        <f t="shared" si="16"/>
        <v>0</v>
      </c>
      <c r="F93" s="27">
        <f t="shared" si="14"/>
        <v>0</v>
      </c>
    </row>
    <row r="94" spans="1:6" ht="15" hidden="1" customHeight="1" x14ac:dyDescent="0.3">
      <c r="A94" s="35">
        <v>45504</v>
      </c>
      <c r="B94" s="28">
        <f t="shared" si="17"/>
        <v>0</v>
      </c>
      <c r="C94" s="26"/>
      <c r="D94" s="29">
        <f t="shared" si="15"/>
        <v>31</v>
      </c>
      <c r="E94" s="30">
        <f t="shared" si="16"/>
        <v>0</v>
      </c>
      <c r="F94" s="27">
        <f t="shared" si="14"/>
        <v>0</v>
      </c>
    </row>
    <row r="95" spans="1:6" ht="15" hidden="1" customHeight="1" x14ac:dyDescent="0.3">
      <c r="A95" s="35">
        <v>45535</v>
      </c>
      <c r="B95" s="28">
        <f t="shared" si="17"/>
        <v>0</v>
      </c>
      <c r="C95" s="26"/>
      <c r="D95" s="29">
        <f t="shared" si="15"/>
        <v>31</v>
      </c>
      <c r="E95" s="30">
        <f t="shared" si="16"/>
        <v>0</v>
      </c>
      <c r="F95" s="27">
        <f t="shared" si="14"/>
        <v>0</v>
      </c>
    </row>
    <row r="96" spans="1:6" ht="15" hidden="1" customHeight="1" x14ac:dyDescent="0.3">
      <c r="A96" s="35">
        <v>45565</v>
      </c>
      <c r="B96" s="28">
        <f t="shared" si="17"/>
        <v>0</v>
      </c>
      <c r="C96" s="26"/>
      <c r="D96" s="29">
        <f t="shared" si="15"/>
        <v>30</v>
      </c>
      <c r="E96" s="30">
        <f t="shared" si="16"/>
        <v>0</v>
      </c>
      <c r="F96" s="27">
        <f t="shared" si="14"/>
        <v>0</v>
      </c>
    </row>
    <row r="97" spans="1:6" ht="15" hidden="1" customHeight="1" x14ac:dyDescent="0.3">
      <c r="A97" s="35">
        <v>45596</v>
      </c>
      <c r="B97" s="28">
        <f t="shared" si="17"/>
        <v>0</v>
      </c>
      <c r="C97" s="26"/>
      <c r="D97" s="29">
        <f t="shared" si="15"/>
        <v>31</v>
      </c>
      <c r="E97" s="30">
        <f t="shared" si="16"/>
        <v>0</v>
      </c>
      <c r="F97" s="27">
        <f t="shared" si="14"/>
        <v>0</v>
      </c>
    </row>
    <row r="98" spans="1:6" ht="15" hidden="1" customHeight="1" x14ac:dyDescent="0.3">
      <c r="A98" s="35">
        <v>45626</v>
      </c>
      <c r="B98" s="28">
        <f t="shared" si="17"/>
        <v>0</v>
      </c>
      <c r="C98" s="26"/>
      <c r="D98" s="29">
        <f t="shared" si="15"/>
        <v>30</v>
      </c>
      <c r="E98" s="30">
        <f t="shared" si="16"/>
        <v>0</v>
      </c>
      <c r="F98" s="27">
        <f t="shared" si="14"/>
        <v>0</v>
      </c>
    </row>
    <row r="99" spans="1:6" ht="15" hidden="1" customHeight="1" x14ac:dyDescent="0.3">
      <c r="A99" s="35">
        <v>45657</v>
      </c>
      <c r="B99" s="28">
        <f t="shared" si="17"/>
        <v>0</v>
      </c>
      <c r="C99" s="26"/>
      <c r="D99" s="29">
        <f t="shared" si="15"/>
        <v>31</v>
      </c>
      <c r="E99" s="30">
        <f t="shared" si="16"/>
        <v>0</v>
      </c>
      <c r="F99" s="27">
        <f t="shared" si="14"/>
        <v>0</v>
      </c>
    </row>
    <row r="100" spans="1:6" ht="15" hidden="1" customHeight="1" x14ac:dyDescent="0.3">
      <c r="A100" s="31" t="s">
        <v>20</v>
      </c>
      <c r="B100" s="39">
        <f t="shared" si="17"/>
        <v>0</v>
      </c>
      <c r="C100" s="39">
        <f>SUM(C88:C99)</f>
        <v>0</v>
      </c>
      <c r="D100" s="33">
        <f>SUM(D88:D99)</f>
        <v>366</v>
      </c>
      <c r="E100" s="34">
        <f>SUM(E88:E99)</f>
        <v>0</v>
      </c>
      <c r="F100" s="34">
        <f>SUM(F88:F99)</f>
        <v>0</v>
      </c>
    </row>
    <row r="101" spans="1:6" ht="15" hidden="1" customHeight="1" x14ac:dyDescent="0.3">
      <c r="A101" s="35">
        <v>45688</v>
      </c>
      <c r="B101" s="28">
        <f>B99-C99</f>
        <v>0</v>
      </c>
      <c r="C101" s="26"/>
      <c r="D101" s="29">
        <f>A101-A99</f>
        <v>31</v>
      </c>
      <c r="E101" s="30">
        <f t="shared" ref="E101:E112" si="18">ROUND(B101*(D$9+D$11)*D101/365,2)</f>
        <v>0</v>
      </c>
      <c r="F101" s="27">
        <f>IF(E101&lt;&gt;"x",E101+C101,"")</f>
        <v>0</v>
      </c>
    </row>
    <row r="102" spans="1:6" ht="15" hidden="1" customHeight="1" x14ac:dyDescent="0.3">
      <c r="A102" s="36">
        <v>45716</v>
      </c>
      <c r="B102" s="28">
        <f t="shared" ref="B102:B113" si="19">B101-C101</f>
        <v>0</v>
      </c>
      <c r="C102" s="26"/>
      <c r="D102" s="29">
        <f t="shared" ref="D102:D112" si="20">A102-A101</f>
        <v>28</v>
      </c>
      <c r="E102" s="30">
        <f t="shared" si="18"/>
        <v>0</v>
      </c>
      <c r="F102" s="27">
        <f>IF(E102&lt;&gt;"x",E102+C102,"")</f>
        <v>0</v>
      </c>
    </row>
    <row r="103" spans="1:6" ht="15" hidden="1" customHeight="1" x14ac:dyDescent="0.3">
      <c r="A103" s="35">
        <v>45747</v>
      </c>
      <c r="B103" s="28">
        <f t="shared" si="19"/>
        <v>0</v>
      </c>
      <c r="C103" s="26"/>
      <c r="D103" s="29">
        <f t="shared" si="20"/>
        <v>31</v>
      </c>
      <c r="E103" s="30">
        <f t="shared" si="18"/>
        <v>0</v>
      </c>
      <c r="F103" s="27">
        <f t="shared" ref="F103:F112" si="21">IF(E103&lt;&gt;"x",E103+C103,"")</f>
        <v>0</v>
      </c>
    </row>
    <row r="104" spans="1:6" ht="15" hidden="1" customHeight="1" x14ac:dyDescent="0.3">
      <c r="A104" s="35">
        <v>45777</v>
      </c>
      <c r="B104" s="28">
        <f t="shared" si="19"/>
        <v>0</v>
      </c>
      <c r="C104" s="26"/>
      <c r="D104" s="29">
        <f t="shared" si="20"/>
        <v>30</v>
      </c>
      <c r="E104" s="30">
        <f t="shared" si="18"/>
        <v>0</v>
      </c>
      <c r="F104" s="27">
        <f t="shared" si="21"/>
        <v>0</v>
      </c>
    </row>
    <row r="105" spans="1:6" ht="15" hidden="1" customHeight="1" x14ac:dyDescent="0.3">
      <c r="A105" s="35">
        <v>45808</v>
      </c>
      <c r="B105" s="28">
        <f t="shared" si="19"/>
        <v>0</v>
      </c>
      <c r="C105" s="26"/>
      <c r="D105" s="29">
        <f t="shared" si="20"/>
        <v>31</v>
      </c>
      <c r="E105" s="30">
        <f t="shared" si="18"/>
        <v>0</v>
      </c>
      <c r="F105" s="27">
        <f t="shared" si="21"/>
        <v>0</v>
      </c>
    </row>
    <row r="106" spans="1:6" ht="15" hidden="1" customHeight="1" x14ac:dyDescent="0.3">
      <c r="A106" s="35">
        <v>45838</v>
      </c>
      <c r="B106" s="28">
        <f t="shared" si="19"/>
        <v>0</v>
      </c>
      <c r="C106" s="26"/>
      <c r="D106" s="29">
        <f t="shared" si="20"/>
        <v>30</v>
      </c>
      <c r="E106" s="30">
        <f t="shared" si="18"/>
        <v>0</v>
      </c>
      <c r="F106" s="27">
        <f t="shared" si="21"/>
        <v>0</v>
      </c>
    </row>
    <row r="107" spans="1:6" ht="15" hidden="1" customHeight="1" x14ac:dyDescent="0.3">
      <c r="A107" s="35">
        <v>45869</v>
      </c>
      <c r="B107" s="28">
        <f t="shared" si="19"/>
        <v>0</v>
      </c>
      <c r="C107" s="26"/>
      <c r="D107" s="29">
        <f t="shared" si="20"/>
        <v>31</v>
      </c>
      <c r="E107" s="30">
        <f t="shared" si="18"/>
        <v>0</v>
      </c>
      <c r="F107" s="27">
        <f t="shared" si="21"/>
        <v>0</v>
      </c>
    </row>
    <row r="108" spans="1:6" ht="15" hidden="1" customHeight="1" x14ac:dyDescent="0.3">
      <c r="A108" s="35">
        <v>45900</v>
      </c>
      <c r="B108" s="28">
        <f t="shared" si="19"/>
        <v>0</v>
      </c>
      <c r="C108" s="26"/>
      <c r="D108" s="29">
        <f t="shared" si="20"/>
        <v>31</v>
      </c>
      <c r="E108" s="30">
        <f t="shared" si="18"/>
        <v>0</v>
      </c>
      <c r="F108" s="27">
        <f t="shared" si="21"/>
        <v>0</v>
      </c>
    </row>
    <row r="109" spans="1:6" ht="15" hidden="1" customHeight="1" x14ac:dyDescent="0.3">
      <c r="A109" s="35">
        <v>45930</v>
      </c>
      <c r="B109" s="28">
        <f t="shared" si="19"/>
        <v>0</v>
      </c>
      <c r="C109" s="26"/>
      <c r="D109" s="29">
        <f t="shared" si="20"/>
        <v>30</v>
      </c>
      <c r="E109" s="30">
        <f t="shared" si="18"/>
        <v>0</v>
      </c>
      <c r="F109" s="27">
        <f t="shared" si="21"/>
        <v>0</v>
      </c>
    </row>
    <row r="110" spans="1:6" ht="15" hidden="1" customHeight="1" x14ac:dyDescent="0.3">
      <c r="A110" s="35">
        <v>45961</v>
      </c>
      <c r="B110" s="28">
        <f t="shared" si="19"/>
        <v>0</v>
      </c>
      <c r="C110" s="26"/>
      <c r="D110" s="29">
        <f t="shared" si="20"/>
        <v>31</v>
      </c>
      <c r="E110" s="30">
        <f t="shared" si="18"/>
        <v>0</v>
      </c>
      <c r="F110" s="27">
        <f t="shared" si="21"/>
        <v>0</v>
      </c>
    </row>
    <row r="111" spans="1:6" ht="15" hidden="1" customHeight="1" x14ac:dyDescent="0.3">
      <c r="A111" s="35">
        <v>45991</v>
      </c>
      <c r="B111" s="28">
        <f t="shared" si="19"/>
        <v>0</v>
      </c>
      <c r="C111" s="26"/>
      <c r="D111" s="29">
        <f t="shared" si="20"/>
        <v>30</v>
      </c>
      <c r="E111" s="30">
        <f t="shared" si="18"/>
        <v>0</v>
      </c>
      <c r="F111" s="27">
        <f t="shared" si="21"/>
        <v>0</v>
      </c>
    </row>
    <row r="112" spans="1:6" ht="15" hidden="1" customHeight="1" x14ac:dyDescent="0.3">
      <c r="A112" s="35">
        <v>46022</v>
      </c>
      <c r="B112" s="28">
        <f t="shared" si="19"/>
        <v>0</v>
      </c>
      <c r="C112" s="26"/>
      <c r="D112" s="29">
        <f t="shared" si="20"/>
        <v>31</v>
      </c>
      <c r="E112" s="30">
        <f t="shared" si="18"/>
        <v>0</v>
      </c>
      <c r="F112" s="27">
        <f t="shared" si="21"/>
        <v>0</v>
      </c>
    </row>
    <row r="113" spans="1:6" ht="15" hidden="1" customHeight="1" x14ac:dyDescent="0.3">
      <c r="A113" s="31" t="s">
        <v>21</v>
      </c>
      <c r="B113" s="39">
        <f t="shared" si="19"/>
        <v>0</v>
      </c>
      <c r="C113" s="39">
        <f>SUM(C101:C112)</f>
        <v>0</v>
      </c>
      <c r="D113" s="33">
        <f>SUM(D101:D112)</f>
        <v>365</v>
      </c>
      <c r="E113" s="34">
        <f>SUM(E101:E112)</f>
        <v>0</v>
      </c>
      <c r="F113" s="34">
        <f>SUM(F101:F112)</f>
        <v>0</v>
      </c>
    </row>
    <row r="114" spans="1:6" ht="15" hidden="1" customHeight="1" x14ac:dyDescent="0.3">
      <c r="A114" s="35">
        <v>46053</v>
      </c>
      <c r="B114" s="28">
        <f>B112-C112</f>
        <v>0</v>
      </c>
      <c r="C114" s="26"/>
      <c r="D114" s="29">
        <f>A114-A112</f>
        <v>31</v>
      </c>
      <c r="E114" s="30">
        <f t="shared" ref="E114:E125" si="22">ROUND(B114*(D$9+D$11)*D114/365,2)</f>
        <v>0</v>
      </c>
      <c r="F114" s="27">
        <f>IF(E114&lt;&gt;"x",E114+C114,"")</f>
        <v>0</v>
      </c>
    </row>
    <row r="115" spans="1:6" ht="15" hidden="1" customHeight="1" x14ac:dyDescent="0.3">
      <c r="A115" s="36">
        <v>46081</v>
      </c>
      <c r="B115" s="28">
        <f t="shared" ref="B115:B126" si="23">B114-C114</f>
        <v>0</v>
      </c>
      <c r="C115" s="26"/>
      <c r="D115" s="29">
        <f t="shared" ref="D115:D125" si="24">A115-A114</f>
        <v>28</v>
      </c>
      <c r="E115" s="30">
        <f t="shared" si="22"/>
        <v>0</v>
      </c>
      <c r="F115" s="27">
        <f>IF(E115&lt;&gt;"x",E115+C115,"")</f>
        <v>0</v>
      </c>
    </row>
    <row r="116" spans="1:6" ht="15" hidden="1" customHeight="1" x14ac:dyDescent="0.3">
      <c r="A116" s="35">
        <v>46112</v>
      </c>
      <c r="B116" s="28">
        <f t="shared" si="23"/>
        <v>0</v>
      </c>
      <c r="C116" s="26"/>
      <c r="D116" s="29">
        <f t="shared" si="24"/>
        <v>31</v>
      </c>
      <c r="E116" s="30">
        <f t="shared" si="22"/>
        <v>0</v>
      </c>
      <c r="F116" s="27">
        <f t="shared" ref="F116:F125" si="25">IF(E116&lt;&gt;"x",E116+C116,"")</f>
        <v>0</v>
      </c>
    </row>
    <row r="117" spans="1:6" ht="15" hidden="1" customHeight="1" x14ac:dyDescent="0.3">
      <c r="A117" s="35">
        <v>46142</v>
      </c>
      <c r="B117" s="28">
        <f t="shared" si="23"/>
        <v>0</v>
      </c>
      <c r="C117" s="26"/>
      <c r="D117" s="29">
        <f t="shared" si="24"/>
        <v>30</v>
      </c>
      <c r="E117" s="30">
        <f t="shared" si="22"/>
        <v>0</v>
      </c>
      <c r="F117" s="27">
        <f t="shared" si="25"/>
        <v>0</v>
      </c>
    </row>
    <row r="118" spans="1:6" ht="15" hidden="1" customHeight="1" x14ac:dyDescent="0.3">
      <c r="A118" s="35">
        <v>46173</v>
      </c>
      <c r="B118" s="28">
        <f t="shared" si="23"/>
        <v>0</v>
      </c>
      <c r="C118" s="26"/>
      <c r="D118" s="29">
        <f t="shared" si="24"/>
        <v>31</v>
      </c>
      <c r="E118" s="30">
        <f t="shared" si="22"/>
        <v>0</v>
      </c>
      <c r="F118" s="27">
        <f t="shared" si="25"/>
        <v>0</v>
      </c>
    </row>
    <row r="119" spans="1:6" ht="15" hidden="1" customHeight="1" x14ac:dyDescent="0.3">
      <c r="A119" s="35">
        <v>46203</v>
      </c>
      <c r="B119" s="28">
        <f t="shared" si="23"/>
        <v>0</v>
      </c>
      <c r="C119" s="26"/>
      <c r="D119" s="29">
        <f t="shared" si="24"/>
        <v>30</v>
      </c>
      <c r="E119" s="30">
        <f t="shared" si="22"/>
        <v>0</v>
      </c>
      <c r="F119" s="27">
        <f t="shared" si="25"/>
        <v>0</v>
      </c>
    </row>
    <row r="120" spans="1:6" ht="15" hidden="1" customHeight="1" x14ac:dyDescent="0.3">
      <c r="A120" s="35">
        <v>46234</v>
      </c>
      <c r="B120" s="28">
        <f t="shared" si="23"/>
        <v>0</v>
      </c>
      <c r="C120" s="26"/>
      <c r="D120" s="29">
        <f t="shared" si="24"/>
        <v>31</v>
      </c>
      <c r="E120" s="30">
        <f t="shared" si="22"/>
        <v>0</v>
      </c>
      <c r="F120" s="27">
        <f t="shared" si="25"/>
        <v>0</v>
      </c>
    </row>
    <row r="121" spans="1:6" ht="15" hidden="1" customHeight="1" x14ac:dyDescent="0.3">
      <c r="A121" s="35">
        <v>46265</v>
      </c>
      <c r="B121" s="28">
        <f t="shared" si="23"/>
        <v>0</v>
      </c>
      <c r="C121" s="26"/>
      <c r="D121" s="29">
        <f t="shared" si="24"/>
        <v>31</v>
      </c>
      <c r="E121" s="30">
        <f t="shared" si="22"/>
        <v>0</v>
      </c>
      <c r="F121" s="27">
        <f t="shared" si="25"/>
        <v>0</v>
      </c>
    </row>
    <row r="122" spans="1:6" ht="15" hidden="1" customHeight="1" x14ac:dyDescent="0.3">
      <c r="A122" s="35">
        <v>46295</v>
      </c>
      <c r="B122" s="28">
        <f t="shared" si="23"/>
        <v>0</v>
      </c>
      <c r="C122" s="26"/>
      <c r="D122" s="29">
        <f t="shared" si="24"/>
        <v>30</v>
      </c>
      <c r="E122" s="30">
        <f t="shared" si="22"/>
        <v>0</v>
      </c>
      <c r="F122" s="27">
        <f t="shared" si="25"/>
        <v>0</v>
      </c>
    </row>
    <row r="123" spans="1:6" ht="15" hidden="1" customHeight="1" x14ac:dyDescent="0.3">
      <c r="A123" s="35">
        <v>46326</v>
      </c>
      <c r="B123" s="28">
        <f t="shared" si="23"/>
        <v>0</v>
      </c>
      <c r="C123" s="26"/>
      <c r="D123" s="29">
        <f t="shared" si="24"/>
        <v>31</v>
      </c>
      <c r="E123" s="30">
        <f t="shared" si="22"/>
        <v>0</v>
      </c>
      <c r="F123" s="27">
        <f t="shared" si="25"/>
        <v>0</v>
      </c>
    </row>
    <row r="124" spans="1:6" ht="15" hidden="1" customHeight="1" x14ac:dyDescent="0.3">
      <c r="A124" s="35">
        <v>46356</v>
      </c>
      <c r="B124" s="28">
        <f t="shared" si="23"/>
        <v>0</v>
      </c>
      <c r="C124" s="26"/>
      <c r="D124" s="29">
        <f t="shared" si="24"/>
        <v>30</v>
      </c>
      <c r="E124" s="30">
        <f t="shared" si="22"/>
        <v>0</v>
      </c>
      <c r="F124" s="27">
        <f t="shared" si="25"/>
        <v>0</v>
      </c>
    </row>
    <row r="125" spans="1:6" ht="15" hidden="1" customHeight="1" x14ac:dyDescent="0.3">
      <c r="A125" s="35">
        <v>46387</v>
      </c>
      <c r="B125" s="28">
        <f t="shared" si="23"/>
        <v>0</v>
      </c>
      <c r="C125" s="26"/>
      <c r="D125" s="29">
        <f t="shared" si="24"/>
        <v>31</v>
      </c>
      <c r="E125" s="30">
        <f t="shared" si="22"/>
        <v>0</v>
      </c>
      <c r="F125" s="27">
        <f t="shared" si="25"/>
        <v>0</v>
      </c>
    </row>
    <row r="126" spans="1:6" ht="15" hidden="1" customHeight="1" x14ac:dyDescent="0.3">
      <c r="A126" s="31" t="s">
        <v>22</v>
      </c>
      <c r="B126" s="32">
        <f t="shared" si="23"/>
        <v>0</v>
      </c>
      <c r="C126" s="32">
        <f>SUM(C114:C125)</f>
        <v>0</v>
      </c>
      <c r="D126" s="33">
        <f>SUM(D114:D125)</f>
        <v>365</v>
      </c>
      <c r="E126" s="34">
        <f>SUM(E114:E125)</f>
        <v>0</v>
      </c>
      <c r="F126" s="34">
        <f>SUM(F114:F125)</f>
        <v>0</v>
      </c>
    </row>
    <row r="127" spans="1:6" ht="15" hidden="1" customHeight="1" x14ac:dyDescent="0.3">
      <c r="A127" s="35">
        <v>46418</v>
      </c>
      <c r="B127" s="28">
        <f>B125-C125</f>
        <v>0</v>
      </c>
      <c r="C127" s="26"/>
      <c r="D127" s="29">
        <f>A127-A125</f>
        <v>31</v>
      </c>
      <c r="E127" s="30">
        <f t="shared" ref="E127:E138" si="26">ROUND(B127*(D$9+D$11)*D127/365,2)</f>
        <v>0</v>
      </c>
      <c r="F127" s="27">
        <f>IF(E127&lt;&gt;"x",E127+C127,"")</f>
        <v>0</v>
      </c>
    </row>
    <row r="128" spans="1:6" ht="15" hidden="1" customHeight="1" x14ac:dyDescent="0.3">
      <c r="A128" s="36">
        <v>46446</v>
      </c>
      <c r="B128" s="28">
        <f t="shared" ref="B128:B139" si="27">B127-C127</f>
        <v>0</v>
      </c>
      <c r="C128" s="26"/>
      <c r="D128" s="29">
        <f>A128-A127</f>
        <v>28</v>
      </c>
      <c r="E128" s="30">
        <f t="shared" si="26"/>
        <v>0</v>
      </c>
      <c r="F128" s="27">
        <f t="shared" ref="F128:F138" si="28">IF(E128&lt;&gt;"x",E128+C128,"")</f>
        <v>0</v>
      </c>
    </row>
    <row r="129" spans="1:6" ht="15" hidden="1" customHeight="1" x14ac:dyDescent="0.3">
      <c r="A129" s="35">
        <v>46477</v>
      </c>
      <c r="B129" s="28">
        <f t="shared" si="27"/>
        <v>0</v>
      </c>
      <c r="C129" s="26"/>
      <c r="D129" s="29">
        <f>A129-A127</f>
        <v>59</v>
      </c>
      <c r="E129" s="30">
        <f t="shared" si="26"/>
        <v>0</v>
      </c>
      <c r="F129" s="27">
        <f t="shared" si="28"/>
        <v>0</v>
      </c>
    </row>
    <row r="130" spans="1:6" ht="15" hidden="1" customHeight="1" x14ac:dyDescent="0.3">
      <c r="A130" s="35">
        <v>46507</v>
      </c>
      <c r="B130" s="28">
        <f t="shared" si="27"/>
        <v>0</v>
      </c>
      <c r="C130" s="26"/>
      <c r="D130" s="29">
        <f t="shared" ref="D130:D138" si="29">A130-A129</f>
        <v>30</v>
      </c>
      <c r="E130" s="30">
        <f t="shared" si="26"/>
        <v>0</v>
      </c>
      <c r="F130" s="27">
        <f t="shared" si="28"/>
        <v>0</v>
      </c>
    </row>
    <row r="131" spans="1:6" ht="15" hidden="1" customHeight="1" x14ac:dyDescent="0.3">
      <c r="A131" s="35">
        <v>46538</v>
      </c>
      <c r="B131" s="28">
        <f t="shared" si="27"/>
        <v>0</v>
      </c>
      <c r="C131" s="26"/>
      <c r="D131" s="29">
        <f t="shared" si="29"/>
        <v>31</v>
      </c>
      <c r="E131" s="30">
        <f t="shared" si="26"/>
        <v>0</v>
      </c>
      <c r="F131" s="27">
        <f t="shared" si="28"/>
        <v>0</v>
      </c>
    </row>
    <row r="132" spans="1:6" ht="15" hidden="1" customHeight="1" x14ac:dyDescent="0.3">
      <c r="A132" s="35">
        <v>46568</v>
      </c>
      <c r="B132" s="28">
        <f t="shared" si="27"/>
        <v>0</v>
      </c>
      <c r="C132" s="26"/>
      <c r="D132" s="29">
        <f t="shared" si="29"/>
        <v>30</v>
      </c>
      <c r="E132" s="30">
        <f t="shared" si="26"/>
        <v>0</v>
      </c>
      <c r="F132" s="27">
        <f t="shared" si="28"/>
        <v>0</v>
      </c>
    </row>
    <row r="133" spans="1:6" ht="15" hidden="1" customHeight="1" x14ac:dyDescent="0.3">
      <c r="A133" s="35">
        <v>46599</v>
      </c>
      <c r="B133" s="28">
        <f t="shared" si="27"/>
        <v>0</v>
      </c>
      <c r="C133" s="26"/>
      <c r="D133" s="29">
        <f t="shared" si="29"/>
        <v>31</v>
      </c>
      <c r="E133" s="30">
        <f t="shared" si="26"/>
        <v>0</v>
      </c>
      <c r="F133" s="27">
        <f t="shared" si="28"/>
        <v>0</v>
      </c>
    </row>
    <row r="134" spans="1:6" ht="15" hidden="1" customHeight="1" x14ac:dyDescent="0.3">
      <c r="A134" s="35">
        <v>46630</v>
      </c>
      <c r="B134" s="28">
        <f t="shared" si="27"/>
        <v>0</v>
      </c>
      <c r="C134" s="26"/>
      <c r="D134" s="29">
        <f t="shared" si="29"/>
        <v>31</v>
      </c>
      <c r="E134" s="30">
        <f t="shared" si="26"/>
        <v>0</v>
      </c>
      <c r="F134" s="27">
        <f t="shared" si="28"/>
        <v>0</v>
      </c>
    </row>
    <row r="135" spans="1:6" ht="15" hidden="1" customHeight="1" x14ac:dyDescent="0.3">
      <c r="A135" s="35">
        <v>46660</v>
      </c>
      <c r="B135" s="28">
        <f t="shared" si="27"/>
        <v>0</v>
      </c>
      <c r="C135" s="26"/>
      <c r="D135" s="29">
        <f t="shared" si="29"/>
        <v>30</v>
      </c>
      <c r="E135" s="30">
        <f t="shared" si="26"/>
        <v>0</v>
      </c>
      <c r="F135" s="27">
        <f t="shared" si="28"/>
        <v>0</v>
      </c>
    </row>
    <row r="136" spans="1:6" ht="15" hidden="1" customHeight="1" x14ac:dyDescent="0.3">
      <c r="A136" s="35">
        <v>46691</v>
      </c>
      <c r="B136" s="28">
        <f t="shared" si="27"/>
        <v>0</v>
      </c>
      <c r="C136" s="26"/>
      <c r="D136" s="29">
        <f t="shared" si="29"/>
        <v>31</v>
      </c>
      <c r="E136" s="30">
        <f t="shared" si="26"/>
        <v>0</v>
      </c>
      <c r="F136" s="27">
        <f t="shared" si="28"/>
        <v>0</v>
      </c>
    </row>
    <row r="137" spans="1:6" ht="15" hidden="1" customHeight="1" x14ac:dyDescent="0.3">
      <c r="A137" s="35">
        <v>46721</v>
      </c>
      <c r="B137" s="28">
        <f t="shared" si="27"/>
        <v>0</v>
      </c>
      <c r="C137" s="26"/>
      <c r="D137" s="29">
        <f t="shared" si="29"/>
        <v>30</v>
      </c>
      <c r="E137" s="30">
        <f t="shared" si="26"/>
        <v>0</v>
      </c>
      <c r="F137" s="27">
        <f t="shared" si="28"/>
        <v>0</v>
      </c>
    </row>
    <row r="138" spans="1:6" ht="15" hidden="1" customHeight="1" x14ac:dyDescent="0.3">
      <c r="A138" s="35">
        <v>46752</v>
      </c>
      <c r="B138" s="28">
        <f t="shared" si="27"/>
        <v>0</v>
      </c>
      <c r="C138" s="26"/>
      <c r="D138" s="29">
        <f t="shared" si="29"/>
        <v>31</v>
      </c>
      <c r="E138" s="30">
        <f t="shared" si="26"/>
        <v>0</v>
      </c>
      <c r="F138" s="27">
        <f t="shared" si="28"/>
        <v>0</v>
      </c>
    </row>
    <row r="139" spans="1:6" ht="15" hidden="1" customHeight="1" x14ac:dyDescent="0.3">
      <c r="A139" s="31" t="s">
        <v>23</v>
      </c>
      <c r="B139" s="32">
        <f t="shared" si="27"/>
        <v>0</v>
      </c>
      <c r="C139" s="32">
        <f>SUM(C127:C138)</f>
        <v>0</v>
      </c>
      <c r="D139" s="33">
        <f>SUM(D127:D138)</f>
        <v>393</v>
      </c>
      <c r="E139" s="34">
        <f>SUM(E127:E138)</f>
        <v>0</v>
      </c>
      <c r="F139" s="34">
        <f>SUM(F127:F138)</f>
        <v>0</v>
      </c>
    </row>
    <row r="140" spans="1:6" ht="15" hidden="1" customHeight="1" x14ac:dyDescent="0.3">
      <c r="A140" s="35">
        <v>46783</v>
      </c>
      <c r="B140" s="28">
        <f>B138-C138</f>
        <v>0</v>
      </c>
      <c r="C140" s="26"/>
      <c r="D140" s="29">
        <f>A140-A138</f>
        <v>31</v>
      </c>
      <c r="E140" s="30">
        <f t="shared" ref="E140:E151" si="30">ROUND(B140*(D$9+D$11)*D140/365,2)</f>
        <v>0</v>
      </c>
      <c r="F140" s="27">
        <f>IF(E140&lt;&gt;"x",E140+C140,"")</f>
        <v>0</v>
      </c>
    </row>
    <row r="141" spans="1:6" ht="15" hidden="1" customHeight="1" x14ac:dyDescent="0.3">
      <c r="A141" s="36">
        <v>46812</v>
      </c>
      <c r="B141" s="28">
        <f t="shared" ref="B141:B152" si="31">B140-C140</f>
        <v>0</v>
      </c>
      <c r="C141" s="26"/>
      <c r="D141" s="29">
        <f t="shared" ref="D141:D151" si="32">A141-A140</f>
        <v>29</v>
      </c>
      <c r="E141" s="30">
        <f t="shared" si="30"/>
        <v>0</v>
      </c>
      <c r="F141" s="27">
        <f>IF(E141&lt;&gt;"x",E141+C141,"")</f>
        <v>0</v>
      </c>
    </row>
    <row r="142" spans="1:6" ht="15" hidden="1" customHeight="1" x14ac:dyDescent="0.3">
      <c r="A142" s="35">
        <v>46843</v>
      </c>
      <c r="B142" s="28">
        <f t="shared" si="31"/>
        <v>0</v>
      </c>
      <c r="C142" s="26"/>
      <c r="D142" s="29">
        <f t="shared" si="32"/>
        <v>31</v>
      </c>
      <c r="E142" s="30">
        <f t="shared" si="30"/>
        <v>0</v>
      </c>
      <c r="F142" s="27">
        <f t="shared" ref="F142:F151" si="33">IF(E142&lt;&gt;"x",E142+C142,"")</f>
        <v>0</v>
      </c>
    </row>
    <row r="143" spans="1:6" ht="15" hidden="1" customHeight="1" x14ac:dyDescent="0.3">
      <c r="A143" s="35">
        <v>46873</v>
      </c>
      <c r="B143" s="28">
        <f t="shared" si="31"/>
        <v>0</v>
      </c>
      <c r="C143" s="26"/>
      <c r="D143" s="29">
        <f t="shared" si="32"/>
        <v>30</v>
      </c>
      <c r="E143" s="30">
        <f t="shared" si="30"/>
        <v>0</v>
      </c>
      <c r="F143" s="27">
        <f t="shared" si="33"/>
        <v>0</v>
      </c>
    </row>
    <row r="144" spans="1:6" ht="15" hidden="1" customHeight="1" x14ac:dyDescent="0.3">
      <c r="A144" s="35">
        <v>46904</v>
      </c>
      <c r="B144" s="28">
        <f t="shared" si="31"/>
        <v>0</v>
      </c>
      <c r="C144" s="26"/>
      <c r="D144" s="29">
        <f t="shared" si="32"/>
        <v>31</v>
      </c>
      <c r="E144" s="30">
        <f t="shared" si="30"/>
        <v>0</v>
      </c>
      <c r="F144" s="27">
        <f t="shared" si="33"/>
        <v>0</v>
      </c>
    </row>
    <row r="145" spans="1:6" ht="15" hidden="1" customHeight="1" x14ac:dyDescent="0.3">
      <c r="A145" s="35">
        <v>46934</v>
      </c>
      <c r="B145" s="28">
        <f t="shared" si="31"/>
        <v>0</v>
      </c>
      <c r="C145" s="26"/>
      <c r="D145" s="29">
        <f t="shared" si="32"/>
        <v>30</v>
      </c>
      <c r="E145" s="30">
        <f t="shared" si="30"/>
        <v>0</v>
      </c>
      <c r="F145" s="27">
        <f t="shared" si="33"/>
        <v>0</v>
      </c>
    </row>
    <row r="146" spans="1:6" ht="15" hidden="1" customHeight="1" x14ac:dyDescent="0.3">
      <c r="A146" s="35">
        <v>46965</v>
      </c>
      <c r="B146" s="28">
        <f t="shared" si="31"/>
        <v>0</v>
      </c>
      <c r="C146" s="26"/>
      <c r="D146" s="29">
        <f t="shared" si="32"/>
        <v>31</v>
      </c>
      <c r="E146" s="30">
        <f t="shared" si="30"/>
        <v>0</v>
      </c>
      <c r="F146" s="27">
        <f t="shared" si="33"/>
        <v>0</v>
      </c>
    </row>
    <row r="147" spans="1:6" ht="15" hidden="1" customHeight="1" x14ac:dyDescent="0.3">
      <c r="A147" s="35">
        <v>46996</v>
      </c>
      <c r="B147" s="28">
        <f t="shared" si="31"/>
        <v>0</v>
      </c>
      <c r="C147" s="26"/>
      <c r="D147" s="29">
        <f t="shared" si="32"/>
        <v>31</v>
      </c>
      <c r="E147" s="30">
        <f t="shared" si="30"/>
        <v>0</v>
      </c>
      <c r="F147" s="27">
        <f t="shared" si="33"/>
        <v>0</v>
      </c>
    </row>
    <row r="148" spans="1:6" ht="15" hidden="1" customHeight="1" x14ac:dyDescent="0.3">
      <c r="A148" s="35">
        <v>47026</v>
      </c>
      <c r="B148" s="28">
        <f t="shared" si="31"/>
        <v>0</v>
      </c>
      <c r="C148" s="26"/>
      <c r="D148" s="29">
        <f t="shared" si="32"/>
        <v>30</v>
      </c>
      <c r="E148" s="30">
        <f t="shared" si="30"/>
        <v>0</v>
      </c>
      <c r="F148" s="27">
        <f t="shared" si="33"/>
        <v>0</v>
      </c>
    </row>
    <row r="149" spans="1:6" ht="15" hidden="1" customHeight="1" x14ac:dyDescent="0.3">
      <c r="A149" s="35">
        <v>47057</v>
      </c>
      <c r="B149" s="28">
        <f t="shared" si="31"/>
        <v>0</v>
      </c>
      <c r="C149" s="26"/>
      <c r="D149" s="29">
        <f t="shared" si="32"/>
        <v>31</v>
      </c>
      <c r="E149" s="30">
        <f t="shared" si="30"/>
        <v>0</v>
      </c>
      <c r="F149" s="27">
        <f t="shared" si="33"/>
        <v>0</v>
      </c>
    </row>
    <row r="150" spans="1:6" ht="15" hidden="1" customHeight="1" x14ac:dyDescent="0.3">
      <c r="A150" s="35">
        <v>47087</v>
      </c>
      <c r="B150" s="28">
        <f t="shared" si="31"/>
        <v>0</v>
      </c>
      <c r="C150" s="26"/>
      <c r="D150" s="29">
        <f t="shared" si="32"/>
        <v>30</v>
      </c>
      <c r="E150" s="30">
        <f t="shared" si="30"/>
        <v>0</v>
      </c>
      <c r="F150" s="27">
        <f t="shared" si="33"/>
        <v>0</v>
      </c>
    </row>
    <row r="151" spans="1:6" ht="15" hidden="1" customHeight="1" x14ac:dyDescent="0.3">
      <c r="A151" s="35">
        <v>47118</v>
      </c>
      <c r="B151" s="28">
        <f t="shared" si="31"/>
        <v>0</v>
      </c>
      <c r="C151" s="26"/>
      <c r="D151" s="29">
        <f t="shared" si="32"/>
        <v>31</v>
      </c>
      <c r="E151" s="30">
        <f t="shared" si="30"/>
        <v>0</v>
      </c>
      <c r="F151" s="27">
        <f t="shared" si="33"/>
        <v>0</v>
      </c>
    </row>
    <row r="152" spans="1:6" ht="15" hidden="1" customHeight="1" x14ac:dyDescent="0.3">
      <c r="A152" s="31" t="s">
        <v>24</v>
      </c>
      <c r="B152" s="32">
        <f t="shared" si="31"/>
        <v>0</v>
      </c>
      <c r="C152" s="32">
        <f>SUM(C140:C151)</f>
        <v>0</v>
      </c>
      <c r="D152" s="33">
        <f>SUM(D140:D151)</f>
        <v>366</v>
      </c>
      <c r="E152" s="34">
        <f>SUM(E140:E151)</f>
        <v>0</v>
      </c>
      <c r="F152" s="34">
        <f>SUM(F140:F151)</f>
        <v>0</v>
      </c>
    </row>
    <row r="153" spans="1:6" ht="21.75" customHeight="1" x14ac:dyDescent="0.3">
      <c r="A153" s="67" t="s">
        <v>25</v>
      </c>
      <c r="B153" s="68"/>
      <c r="C153" s="69"/>
      <c r="D153" s="40"/>
      <c r="E153" s="41">
        <f>SUM(E20+E35+E48+E61+E74+E87+E100+E113+E126+E139)</f>
        <v>161931.15000000002</v>
      </c>
      <c r="F153" s="41">
        <f>SUM(F20+F35+F48+F61+F74+F87+F100+F113+F126+F139)</f>
        <v>12161931.149999999</v>
      </c>
    </row>
    <row r="154" spans="1:6" x14ac:dyDescent="0.3">
      <c r="A154" s="15"/>
    </row>
    <row r="155" spans="1:6" ht="49.5" hidden="1" customHeight="1" x14ac:dyDescent="0.3">
      <c r="A155" s="54" t="s">
        <v>26</v>
      </c>
      <c r="B155" s="54"/>
      <c r="C155" s="54"/>
      <c r="D155" s="54"/>
      <c r="E155" s="54"/>
      <c r="F155" s="54"/>
    </row>
    <row r="156" spans="1:6" s="10" customFormat="1" ht="24.75" hidden="1" customHeight="1" x14ac:dyDescent="0.3">
      <c r="A156" s="74" t="s">
        <v>27</v>
      </c>
      <c r="B156" s="74"/>
      <c r="C156" s="74"/>
      <c r="D156" s="74"/>
      <c r="E156" s="74"/>
      <c r="F156" s="74"/>
    </row>
    <row r="157" spans="1:6" s="10" customFormat="1" ht="33" hidden="1" customHeight="1" x14ac:dyDescent="0.3">
      <c r="A157" s="70" t="s">
        <v>28</v>
      </c>
      <c r="B157" s="70"/>
      <c r="C157" s="70"/>
      <c r="D157" s="70"/>
      <c r="E157" s="70"/>
      <c r="F157" s="70"/>
    </row>
    <row r="158" spans="1:6" s="10" customFormat="1" ht="45.75" hidden="1" customHeight="1" x14ac:dyDescent="0.3">
      <c r="A158" s="70" t="s">
        <v>29</v>
      </c>
      <c r="B158" s="70"/>
      <c r="C158" s="70"/>
      <c r="D158" s="70"/>
      <c r="E158" s="70"/>
      <c r="F158" s="70"/>
    </row>
    <row r="159" spans="1:6" s="10" customFormat="1" ht="36.75" hidden="1" customHeight="1" x14ac:dyDescent="0.3">
      <c r="A159" s="70" t="s">
        <v>30</v>
      </c>
      <c r="B159" s="70"/>
      <c r="C159" s="70"/>
      <c r="D159" s="70"/>
      <c r="E159" s="70"/>
      <c r="F159" s="70"/>
    </row>
    <row r="160" spans="1:6" s="10" customFormat="1" ht="58.5" hidden="1" customHeight="1" x14ac:dyDescent="0.3">
      <c r="A160" s="70" t="s">
        <v>31</v>
      </c>
      <c r="B160" s="70"/>
      <c r="C160" s="70"/>
      <c r="D160" s="70"/>
      <c r="E160" s="70"/>
      <c r="F160" s="70"/>
    </row>
    <row r="161" spans="1:6" s="10" customFormat="1" ht="39.75" hidden="1" customHeight="1" x14ac:dyDescent="0.3">
      <c r="A161" s="70" t="s">
        <v>32</v>
      </c>
      <c r="B161" s="70"/>
      <c r="C161" s="70"/>
      <c r="D161" s="70"/>
      <c r="E161" s="70"/>
      <c r="F161" s="70"/>
    </row>
    <row r="162" spans="1:6" s="10" customFormat="1" ht="51" hidden="1" customHeight="1" x14ac:dyDescent="0.3">
      <c r="A162" s="70" t="s">
        <v>33</v>
      </c>
      <c r="B162" s="70"/>
      <c r="C162" s="70"/>
      <c r="D162" s="70"/>
      <c r="E162" s="70"/>
      <c r="F162" s="70"/>
    </row>
    <row r="163" spans="1:6" s="10" customFormat="1" ht="48" hidden="1" customHeight="1" x14ac:dyDescent="0.3">
      <c r="A163" s="71" t="s">
        <v>34</v>
      </c>
      <c r="B163" s="71"/>
      <c r="C163" s="71"/>
      <c r="D163" s="71"/>
      <c r="E163" s="71"/>
      <c r="F163" s="71"/>
    </row>
    <row r="164" spans="1:6" s="10" customFormat="1" ht="21.75" hidden="1" customHeight="1" x14ac:dyDescent="0.3">
      <c r="A164" s="42" t="str">
        <f>"g) przyjęto założenie, że marża banku (m) będzie stała i wyniesie . "&amp;I15&amp;" %"</f>
        <v>g) przyjęto założenie, że marża banku (m) będzie stała i wyniesie . 0 %</v>
      </c>
      <c r="B164" s="43"/>
      <c r="C164" s="44"/>
      <c r="D164" s="45"/>
      <c r="E164" s="46"/>
      <c r="F164" s="47"/>
    </row>
    <row r="165" spans="1:6" ht="25.5" hidden="1" customHeight="1" x14ac:dyDescent="0.3">
      <c r="A165" s="72" t="s">
        <v>35</v>
      </c>
      <c r="B165" s="72"/>
      <c r="C165" s="72"/>
      <c r="D165" s="72"/>
      <c r="E165" s="72"/>
      <c r="F165" s="72"/>
    </row>
    <row r="167" spans="1:6" x14ac:dyDescent="0.3">
      <c r="A167" s="5" t="s">
        <v>38</v>
      </c>
      <c r="D167" s="1" t="s">
        <v>40</v>
      </c>
    </row>
    <row r="168" spans="1:6" ht="53.25" customHeight="1" x14ac:dyDescent="0.3">
      <c r="A168" s="5" t="s">
        <v>41</v>
      </c>
      <c r="D168" s="73" t="s">
        <v>39</v>
      </c>
      <c r="E168" s="73"/>
    </row>
  </sheetData>
  <mergeCells count="22">
    <mergeCell ref="A162:F162"/>
    <mergeCell ref="A163:F163"/>
    <mergeCell ref="A165:F165"/>
    <mergeCell ref="D168:E168"/>
    <mergeCell ref="A156:F156"/>
    <mergeCell ref="A157:F157"/>
    <mergeCell ref="A158:F158"/>
    <mergeCell ref="A159:F159"/>
    <mergeCell ref="A160:F160"/>
    <mergeCell ref="A161:F161"/>
    <mergeCell ref="A155:F155"/>
    <mergeCell ref="A1:C1"/>
    <mergeCell ref="C2:F2"/>
    <mergeCell ref="A3:F3"/>
    <mergeCell ref="A6:F6"/>
    <mergeCell ref="D8:E8"/>
    <mergeCell ref="D9:E9"/>
    <mergeCell ref="D10:E10"/>
    <mergeCell ref="D11:E11"/>
    <mergeCell ref="A14:A16"/>
    <mergeCell ref="D14:E15"/>
    <mergeCell ref="A153:C153"/>
  </mergeCells>
  <pageMargins left="0.70866141732283472" right="0.70866141732283472" top="0.74803149606299213" bottom="0.74803149606299213" header="0.31496062992125984" footer="0.31496062992125984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Arkusz1 (2)</vt:lpstr>
      <vt:lpstr>'Arkusz1 (2)'!Obszar_wydruku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2020-01-29T09:24:17Z</dcterms:modified>
</cp:coreProperties>
</file>