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MZD - 2019\ZADANIA TEMATYCZNE\25 - Usługowa\Dokumentacja\8.1 Usługowa\"/>
    </mc:Choice>
  </mc:AlternateContent>
  <bookViews>
    <workbookView xWindow="0" yWindow="0" windowWidth="28800" windowHeight="115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G32" i="1" l="1"/>
  <c r="G135" i="1" l="1"/>
  <c r="G136" i="1"/>
  <c r="G13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14" i="1"/>
  <c r="G109" i="1"/>
  <c r="G110" i="1"/>
  <c r="G108" i="1"/>
  <c r="G104" i="1"/>
  <c r="G105" i="1" s="1"/>
  <c r="G101" i="1"/>
  <c r="G102" i="1" s="1"/>
  <c r="G98" i="1"/>
  <c r="G99" i="1" s="1"/>
  <c r="G93" i="1"/>
  <c r="G94" i="1" s="1"/>
  <c r="G90" i="1"/>
  <c r="G91" i="1" s="1"/>
  <c r="G87" i="1"/>
  <c r="G86" i="1"/>
  <c r="G83" i="1"/>
  <c r="G82" i="1"/>
  <c r="G81" i="1"/>
  <c r="G76" i="1"/>
  <c r="G77" i="1"/>
  <c r="G78" i="1"/>
  <c r="G75" i="1"/>
  <c r="G72" i="1"/>
  <c r="G73" i="1" s="1"/>
  <c r="G67" i="1"/>
  <c r="G66" i="1"/>
  <c r="G63" i="1"/>
  <c r="G62" i="1"/>
  <c r="G57" i="1"/>
  <c r="G58" i="1"/>
  <c r="G59" i="1"/>
  <c r="G56" i="1"/>
  <c r="G52" i="1"/>
  <c r="G53" i="1"/>
  <c r="G51" i="1"/>
  <c r="G45" i="1"/>
  <c r="G46" i="1"/>
  <c r="G47" i="1"/>
  <c r="G48" i="1"/>
  <c r="G44" i="1"/>
  <c r="G37" i="1"/>
  <c r="G38" i="1"/>
  <c r="G36" i="1"/>
  <c r="G31" i="1"/>
  <c r="G34" i="1" s="1"/>
  <c r="G19" i="1"/>
  <c r="G20" i="1"/>
  <c r="G21" i="1"/>
  <c r="G22" i="1"/>
  <c r="G23" i="1"/>
  <c r="G24" i="1"/>
  <c r="G18" i="1"/>
  <c r="G15" i="1"/>
  <c r="G14" i="1"/>
  <c r="G130" i="1" l="1"/>
  <c r="G39" i="1"/>
  <c r="G54" i="1"/>
  <c r="G79" i="1"/>
  <c r="G131" i="1"/>
  <c r="G137" i="1"/>
  <c r="G138" i="1" s="1"/>
  <c r="G25" i="1"/>
  <c r="G64" i="1"/>
  <c r="G88" i="1"/>
  <c r="G106" i="1"/>
  <c r="G139" i="1"/>
  <c r="G140" i="1" s="1"/>
  <c r="G141" i="1" s="1"/>
  <c r="G16" i="1"/>
  <c r="G111" i="1"/>
  <c r="G84" i="1"/>
  <c r="G68" i="1"/>
  <c r="G60" i="1"/>
  <c r="G49" i="1"/>
  <c r="G95" i="1" l="1"/>
  <c r="G69" i="1"/>
  <c r="G26" i="1"/>
  <c r="G27" i="1" s="1"/>
  <c r="G40" i="1"/>
  <c r="G41" i="1" s="1"/>
</calcChain>
</file>

<file path=xl/sharedStrings.xml><?xml version="1.0" encoding="utf-8"?>
<sst xmlns="http://schemas.openxmlformats.org/spreadsheetml/2006/main" count="396" uniqueCount="309">
  <si>
    <t>Lp.</t>
  </si>
  <si>
    <t>Podstawa</t>
  </si>
  <si>
    <t>Opis</t>
  </si>
  <si>
    <t>Jedn.przedm.</t>
  </si>
  <si>
    <t>Ilość</t>
  </si>
  <si>
    <t>Cena jedn.</t>
  </si>
  <si>
    <t>Wartość</t>
  </si>
  <si>
    <t>ROBOTY GEODEZYJNE</t>
  </si>
  <si>
    <t>D-01.00.00 ROBOTY PRZYGOTOWAWCZE</t>
  </si>
  <si>
    <t>45100000-8</t>
  </si>
  <si>
    <t>D-01.01.01a Odtworzenie trasy i punktów wysokościowych oraz sporządzenie inwentaryzacji geodezyjnej powykonawczej drogi</t>
  </si>
  <si>
    <t>1 d.1.1.1</t>
  </si>
  <si>
    <t>Roboty pomiarowe przy liniowych robotach ziemnych - trasa dróg w terenie równinnym.</t>
  </si>
  <si>
    <t>km</t>
  </si>
  <si>
    <t>2 d.1.1.1</t>
  </si>
  <si>
    <t>Koszt - obsługi geodezyjnej podczas realizacji inwestycji oraz sporządzenia inwentaryzacji geodezyjnej powykonawczej</t>
  </si>
  <si>
    <t>kpl.</t>
  </si>
  <si>
    <t>Razem dział: D-01.01.01a Odtworzenie trasy i punktów wysokościowych oraz sporządzenie inwentaryzacji geodezyjnej powykonawczej drogi</t>
  </si>
  <si>
    <t>45110000-1</t>
  </si>
  <si>
    <t>D-01.02.04 Rozbiórka elementów dróg</t>
  </si>
  <si>
    <t>3 d.1.1.2</t>
  </si>
  <si>
    <t>Roboty remontowe - cięcie piłą nawierzchni bitumicznych na gł. 6-10 cm</t>
  </si>
  <si>
    <t>m</t>
  </si>
  <si>
    <t>4 d.1.1.2</t>
  </si>
  <si>
    <t>Rozebranie podbudowy z kruszywa gr. 20 cm mechanicznie Krotność = 1,33</t>
  </si>
  <si>
    <t>5 d.1.1.2</t>
  </si>
  <si>
    <t>Rozebranie nawierzchni z mas mineralno-bitumicznych gr. 20 cm mechanicznie Krotność = 5</t>
  </si>
  <si>
    <t>6 d.1.1.2</t>
  </si>
  <si>
    <t>Rozebranie podbudowy z gruntu stabilizowanego gr. 15 cm mechanicznie Krotność = 1,5</t>
  </si>
  <si>
    <t>7 d.1.1.2</t>
  </si>
  <si>
    <t>Załadowanie gruzu koparko-ladowarka przy obsludze na zmiane robocza przez 3 samochody samowyladowcze</t>
  </si>
  <si>
    <t>8 d.1.1.2</t>
  </si>
  <si>
    <t>Wywiezienie gruzu z terenu rozbiórki przy mechanicznym załadowaniu i wyładowaniu samochodem samowyładowczym na odleg. 1 km</t>
  </si>
  <si>
    <t>9 d.1.1.2</t>
  </si>
  <si>
    <t>Wywiezienie gruzu z terenu rozbiórki przy mechanicznym załadowaniu i wyładowaniu samochodem samowyładowczym - dodatek za każdy następny rozpoczęty 1 km &gt; 1 km do 5 km  Krotność = 4</t>
  </si>
  <si>
    <t>Razem dział: D-01.02.04 Rozbiórka elementów dróg</t>
  </si>
  <si>
    <t>Razem dział: D-01.00.00 ROBOTY PRZYGOTOWAWCZE</t>
  </si>
  <si>
    <t>Razem dział: ROBOTY GEODEZYJNE</t>
  </si>
  <si>
    <t>KORYTOWANIE</t>
  </si>
  <si>
    <t>D-02.00.00 ROBOTY ZIEMNE</t>
  </si>
  <si>
    <t>D-02.01.01 Wykonanie wykopów</t>
  </si>
  <si>
    <t>10 d.2.1.1</t>
  </si>
  <si>
    <t>Roboty ziemne wykonywane koparkami podsiębiernymi o poj.łyżki 0.40 m3 w gr.kat. I-III w ziemi uprzednio zmagazynowanej w hałdach z transportem urobku na odległość do 1 km samochodami samowyładowczymi</t>
  </si>
  <si>
    <t>11 d.2.1.1</t>
  </si>
  <si>
    <t>Razem dział: D-02.01.01 Wykonanie wykopów</t>
  </si>
  <si>
    <t>D-02.03.01 Wykonanie nasypów</t>
  </si>
  <si>
    <t>Roboty ziemne wykonywane koparkami podsiębiernymi o poj. łyżki 0.40 m3 w gr.kat. I-II z transp. pozyskanego urobku na odl. do 1 km sam.samowyład. w miejsce wbudowania w nasyp</t>
  </si>
  <si>
    <t>13 d.2.1.2</t>
  </si>
  <si>
    <t>Zakup piasku z dowozem</t>
  </si>
  <si>
    <t>14 d.2.1.2</t>
  </si>
  <si>
    <t>Formowanie i zagęszczanie nasypów o wys. do 3,0 m spycharkami w gruncie kat. I-II</t>
  </si>
  <si>
    <t>15 d.2.1.2</t>
  </si>
  <si>
    <t>Razem dział: D-02.03.01 Wykonanie nasypów</t>
  </si>
  <si>
    <t>Razem dział: D-02.00.00 ROBOTY ZIEMNE</t>
  </si>
  <si>
    <t>Razem dział: KORYTOWANIE</t>
  </si>
  <si>
    <t>ELEMENTY ULIC</t>
  </si>
  <si>
    <t>45233000-9</t>
  </si>
  <si>
    <t xml:space="preserve">D-08.01.01b Ustawienie krawężników betonowych </t>
  </si>
  <si>
    <t>16 d.3.1</t>
  </si>
  <si>
    <t>Rowki pod krawężniki i ławy krawężnikowe o wymiarach 40x40 cm w gruncie kat.I-II</t>
  </si>
  <si>
    <t>17 d.3.1</t>
  </si>
  <si>
    <t>Krawężniki betonowe wystające o wymiarach 20x30 cm bez ław</t>
  </si>
  <si>
    <t>18 d.3.1</t>
  </si>
  <si>
    <t>Ława pod krawęzniki betonowe, betonowa C12/15 z oporem</t>
  </si>
  <si>
    <t>19 d.3.1</t>
  </si>
  <si>
    <t>Oporniki szare wtopione o wymiarach 12x25 cm bez ław</t>
  </si>
  <si>
    <t>20 d.3.1</t>
  </si>
  <si>
    <t>Ława pod oporniki betonowe wtopione, betonowa C12/15 z oporem</t>
  </si>
  <si>
    <t xml:space="preserve">Razem dział: D-08.01.01b Ustawienie krawężników betonowych </t>
  </si>
  <si>
    <t>D-08.01.01b Ustawienie obrzeży betonowych</t>
  </si>
  <si>
    <t>21 d.3.2</t>
  </si>
  <si>
    <t>Rowki pod krawężniki i ławy krawężnikowe o wymiarach 30x40 cm w gruncie kat.I-II</t>
  </si>
  <si>
    <t>22 d.3.2</t>
  </si>
  <si>
    <t>Ława betonowa klasy C8/10 z oporem pod obrzeże 8x30 cm</t>
  </si>
  <si>
    <t>23 d.3.2</t>
  </si>
  <si>
    <t>Obrzeża betonowe szare o wymiarach 30x8 cm bez: ław i podsypki</t>
  </si>
  <si>
    <t>Razem dział: D-08.01.01b Ustawienie obrzeży betonowych</t>
  </si>
  <si>
    <t>D-08.05.06a Ściek uliczny</t>
  </si>
  <si>
    <t>24 d.3.3</t>
  </si>
  <si>
    <t>Ława pod ściek betonowa C12/15 zwykła o wymiarach:  25,0/21,0 cm</t>
  </si>
  <si>
    <t>25 d.3.3</t>
  </si>
  <si>
    <t>Ścieki uliczne z kostki brukowej betonowej szarej 20x10x8cm na płask w dwóch rzędach</t>
  </si>
  <si>
    <t>26 d.3.3</t>
  </si>
  <si>
    <t>27 d.3.3</t>
  </si>
  <si>
    <t>Ścieki uliczne z kostki kamiennej gr. 8 cm w dwóch rzędach</t>
  </si>
  <si>
    <t>Razem dział: D-08.05.06a Ściek uliczny</t>
  </si>
  <si>
    <t>45233290-8</t>
  </si>
  <si>
    <t>D-07.02.01 Oznakowanie pionowe</t>
  </si>
  <si>
    <t>28 d.3.4</t>
  </si>
  <si>
    <t>Przymocowanie tablic znaków drogowych zakazu, nakazu, ostrzegawczych, informacyjnych o powierzchni ponad 0.3 m2</t>
  </si>
  <si>
    <t>szt.</t>
  </si>
  <si>
    <t>29 d.3.4</t>
  </si>
  <si>
    <t>Pionowe znaki drogowe - słupki o h=4,0m z rur stalowych ocynkowanych śr. 70 mm, osadzone w fundamentach o wymiarach 0,5x0,3x0,3m z betonu C8/10 (Wraz z transportem materiałów)</t>
  </si>
  <si>
    <t>Razem dział: D-07.02.01 Oznakowanie pionowe</t>
  </si>
  <si>
    <t>45233221-4</t>
  </si>
  <si>
    <t xml:space="preserve">D-07.01.01   Oznakowanie poziome </t>
  </si>
  <si>
    <t>30 d.3.5</t>
  </si>
  <si>
    <t>Oznakowanie poziome jezdni farbą chlorokauczukową białą - linie segregacyjne i krawędziowe ciągłe malowane mechanicznie</t>
  </si>
  <si>
    <t>31 d.3.5</t>
  </si>
  <si>
    <t>Oznakowanie poziome jezdni farbą chlorokauczukową czerwoną - linie segregacyjne i krawędziowe ciągłe malowane mechanicznie</t>
  </si>
  <si>
    <t xml:space="preserve">Razem dział: D-07.01.01   Oznakowanie poziome </t>
  </si>
  <si>
    <t>Razem dział: ELEMENTY ULIC</t>
  </si>
  <si>
    <t>PODBUDOWA</t>
  </si>
  <si>
    <t>D-04.01.01 Koryto wraz z profilowaniem i zagęszczanie podłoża</t>
  </si>
  <si>
    <t>32 d.4.1</t>
  </si>
  <si>
    <t>Profilowanie i zagęszczanie podłoża wykonywane mechanicznie w gruncie kat. II-IV pod warstwy konstrukcyjne nawierzchni</t>
  </si>
  <si>
    <t>Razem dział: D-04.01.01 Koryto wraz z profilowaniem i zagęszczanie podłoża</t>
  </si>
  <si>
    <t>D-04.03.01a Połączenie międzywarstwowe nawierzchni drogowej emulsją asfaltową</t>
  </si>
  <si>
    <t>33 d.4.2</t>
  </si>
  <si>
    <t>Oczyszczenie mechaniczne nawierzchni drogowych nieulepszonych</t>
  </si>
  <si>
    <t>34 d.4.2</t>
  </si>
  <si>
    <t>Oczyszczenie mechaniczne nawierzchni drogowych bitumicznych</t>
  </si>
  <si>
    <t>35 d.4.2</t>
  </si>
  <si>
    <t>Analogia - skropienie emulsją asfaltową kationową C60B5 ZM średniorozpadową podbudowy pomocniczej z mieszanki kruszywa niezwiązanego w ilości 0,5 kg/m2</t>
  </si>
  <si>
    <t>36 d.4.2</t>
  </si>
  <si>
    <t>Analogia - skropienie emulsją asfaltową kationową C60B3 ZM szybkorozpadową warstwy wiążącej z betonu asfaltowego w ilości (0,5 kg/m2) 0,3 kg/m2 Krotność = 0,6</t>
  </si>
  <si>
    <t>Razem dział: D-04.03.01a Połączenie międzywarstwowe nawierzchni drogowej emulsją asfaltową</t>
  </si>
  <si>
    <t>D-04.04.02a Podbudowa pomocnicza z mieszanki kruszywa niezwiązanego</t>
  </si>
  <si>
    <t>37 d.4.3</t>
  </si>
  <si>
    <t>Warstwa dolna podbudowy z kruszyw łamanych o grubości po zagęszczeniu 15 cm - zjazdy</t>
  </si>
  <si>
    <t>38 d.4.3</t>
  </si>
  <si>
    <t>Warstwa dolna podbudowy z kruszyw łamanych o grubości po zagęszczeniu 20 cm - jezdnia</t>
  </si>
  <si>
    <t>39 d.4.3</t>
  </si>
  <si>
    <t>Warstwa dolna podbudowy z kruszyw łamanych o grubości po zagęszczeniu 25 cm - parking</t>
  </si>
  <si>
    <t>Razem dział: D-04.04.02a Podbudowa pomocnicza z mieszanki kruszywa niezwiązanego</t>
  </si>
  <si>
    <t>D-04.05.01a Podbudowa i ulepszone podłoże z mieszanki kruszywa związanego hydraulicznie cementem</t>
  </si>
  <si>
    <t>40 d.4.4</t>
  </si>
  <si>
    <t>Warstwa ulepszonego podłoża z gruntu stabilizowanego cementem, klasy C1,5/2,0 (Rm=&lt;2,5 MPa) wytworzonego w węźle betoniarskim o grubości po zagęszczeniu 10 cm pielęgnowane</t>
  </si>
  <si>
    <t>41 d.4.4</t>
  </si>
  <si>
    <t>Warstwa ulepszonego podłoża z gruntu stabilizowanego cementem, klasy C1,5/2,0 (Rm=&lt;2,5 MPa) wytworzonego w węźle betoniarskim o grubości po zagęszczeniu 15 cm pielęgnowane</t>
  </si>
  <si>
    <t>Razem dział: D-04.05.01a Podbudowa i ulepszone podłoże z mieszanki kruszywa związanego hydraulicznie cementem</t>
  </si>
  <si>
    <t>D-04.06.01b Podbudowa z betonu cementowego</t>
  </si>
  <si>
    <t>42 d.4.5</t>
  </si>
  <si>
    <t>Podbudowa z betonu cementowego C16/20 wytworzonego w węźle betoniarskim o grubości po zagęszczeniu 22 cm pielęgnowane piaskiem i wodą Krotność = 1,1</t>
  </si>
  <si>
    <t>Razem dział: D-04.06.01b Podbudowa z betonu cementowego</t>
  </si>
  <si>
    <t>D-04.07.01a Podbudowa z betonu asfaltowego</t>
  </si>
  <si>
    <t>43 d.4.6</t>
  </si>
  <si>
    <t>Podbudowa zasadnicza z mieszanek mineralno-bitumicznych asfaltowych AC22P (KR3) o grubości po zagęszczeniu 8 cm</t>
  </si>
  <si>
    <t>Razem dział: D-04.07.01a Podbudowa z betonu asfaltowego</t>
  </si>
  <si>
    <t>Razem dział: PODBUDOWA</t>
  </si>
  <si>
    <t>NAWIERZCHNIE Z BETONU ASFALTOWEGO</t>
  </si>
  <si>
    <t xml:space="preserve">D-05.03.01 Nawierzchnia z kostki kamiennej </t>
  </si>
  <si>
    <t>44 d.5.1</t>
  </si>
  <si>
    <t>Nawierzchnie z kostki kamiennej granitowej łupanej szarej  o wysokości 20 cm na podsypce cementowo-piaskowej 1:4 grub. 5 cm Krotność = 1,1247</t>
  </si>
  <si>
    <t xml:space="preserve">Razem dział: D-05.03.01 Nawierzchnia z kostki kamiennej </t>
  </si>
  <si>
    <t>D-05.03.05a Nawierzchnia z betonu asfaltowego. Warstwa ścieralna wg WT-1 i WT-2</t>
  </si>
  <si>
    <t>45 d.5.2</t>
  </si>
  <si>
    <t>Nawierzchnie z mieszanek mineralno-bitumicznych asfaltowych o grubości po zagęszczeniu 5 cm (warstwa ścieralna KR3) - jezdnia Krotność = 1,2478</t>
  </si>
  <si>
    <t>Razem dział: D-05.03.05a Nawierzchnia z betonu asfaltowego. Warstwa ścieralna wg WT-1 i WT-2</t>
  </si>
  <si>
    <t>D-05.03.05b Nawierzchnia z BA, warstwa wiążąca wg WT-1 i WT-2</t>
  </si>
  <si>
    <t>46 d.5.3</t>
  </si>
  <si>
    <t>Nawierzchnie z mieszanek mineralno-bitumicznych asfaltowych o grubości 6 cm (warstwa wiążąca KR3)</t>
  </si>
  <si>
    <t>Razem dział: D-05.03.05b Nawierzchnia z BA, warstwa wiążąca wg WT-1 i WT-2</t>
  </si>
  <si>
    <t>Razem dział: NAWIERZCHNIE Z BETONU ASFALTOWEGO</t>
  </si>
  <si>
    <t>ZIELEŃ</t>
  </si>
  <si>
    <t>47 d.6</t>
  </si>
  <si>
    <t>Zakup humusu</t>
  </si>
  <si>
    <t>48 d.6</t>
  </si>
  <si>
    <t>Roboty ziemne wykonywane koparkami podsiębiernymi o poj.łyżki 0.15 m3 w gr.kat. I-II (ziemia urodzajna do humusowania poboczy) z transportem urobku na odległość 2 km po drogach o nawierzchni utwardzonej samochodami samowyładowczymi</t>
  </si>
  <si>
    <t>Humusowanie z obsianiem przy grubości warstwy humusu 10 cm. Krotność = 2</t>
  </si>
  <si>
    <t>Razem dział: ZIELEŃ</t>
  </si>
  <si>
    <t>DESZCZÓWKA</t>
  </si>
  <si>
    <t>45230000-8</t>
  </si>
  <si>
    <t>D-03.02.01 Kanalizacja deszczowa</t>
  </si>
  <si>
    <t>51 d.7.1</t>
  </si>
  <si>
    <t>Wykopy jamiste o głęb.do 3.0 m wyk.na odkład koparkami podsiębiernymi o poj.łyżki 0.15 - 0.25 m3 w gr.kat. III</t>
  </si>
  <si>
    <t>52 d.7.1</t>
  </si>
  <si>
    <t>Wykopy oraz przekopy wyk.na odkład koparkami przedsiębiernymi o poj.łyżki 0.40 m3 w gr.kat. I-II</t>
  </si>
  <si>
    <t>53 d.7.1</t>
  </si>
  <si>
    <t>54 d.7.1</t>
  </si>
  <si>
    <t>Dodatek za każdy rozpoczęty 1 km transportu ziemi samochodami samowyładowczymi po drogach o nawierzchni utwardzonej (kat.gr. I-IV) ponad 1 km kolejne 5 km Krotność = 5</t>
  </si>
  <si>
    <t>55 d.7.1</t>
  </si>
  <si>
    <t>Pełne umocnienie ścian wykopów wraz z rozbiórką balami drewnianymi w gruntach suchych kat.I-IV; wykopy o szer. 1 m i głęb.do 3.0 m</t>
  </si>
  <si>
    <t>56 d.7.1</t>
  </si>
  <si>
    <t>Umocnienie ścian wykopów balami drewnianymi na gł. do 3,0 m pod studnie kontrolne, studzienki na sieciach zewnętrznych w gruntach suchych kat.I-IV wraz z rozbiórką</t>
  </si>
  <si>
    <t>57 d.7.1</t>
  </si>
  <si>
    <t>Studzienki ściekowe uliczne betonowe o śr.500 mm z osadnikiem bez syfonu - nowe</t>
  </si>
  <si>
    <t>58 d.7.1</t>
  </si>
  <si>
    <t>Ustawienie studni rewizyjnej z kręgów betonowych, m - średnica kręgów: 1000 mm - B-45</t>
  </si>
  <si>
    <t>studnia</t>
  </si>
  <si>
    <t>59 d.7.1</t>
  </si>
  <si>
    <t>Podłoża pod kanały i obiekty z materiałów sypkich grub. 10 cm</t>
  </si>
  <si>
    <t>60 d.7.1</t>
  </si>
  <si>
    <t>Kanały z rur PVC łączonych na wcisk o śr. zewn. 160 mm</t>
  </si>
  <si>
    <t>61 d.7.1</t>
  </si>
  <si>
    <t>62 d.7.1</t>
  </si>
  <si>
    <t>Kanały z rur PVC łączonych na wcisk o śr. zewn. 315 mm</t>
  </si>
  <si>
    <t>63 d.7.1</t>
  </si>
  <si>
    <t>Zasypanie wykopów .fund.podłużnych,punktowych,wykopów obiektowych spycharkami z zagęszcz.mechanicznym ubijakami (gr.warstwy w stanie luźnym 35 cm) - kat.gr. I-II</t>
  </si>
  <si>
    <t>64 d.7.1</t>
  </si>
  <si>
    <t>Zakup piasku do wbudowania w nasyp - zasypanie elementów KD.</t>
  </si>
  <si>
    <t>65 d.7.1</t>
  </si>
  <si>
    <t>Regulacja pionowa studzienek dla włazów kanałowych</t>
  </si>
  <si>
    <t>Podłączenie przykanalików do istniejących studni</t>
  </si>
  <si>
    <t>Razem dział: D-03.02.01 Kanalizacja deszczowa</t>
  </si>
  <si>
    <t>Razem dział: DESZCZÓWKA</t>
  </si>
  <si>
    <t>CHODNIK ŚCIEŻKA</t>
  </si>
  <si>
    <t>D-05.03.23a Nawierzchnia z betonowej kostki brukowej</t>
  </si>
  <si>
    <t>67 d.8.1</t>
  </si>
  <si>
    <t>Nawierzchni z kostki brukowej betonowej  szarej grubości 8 cm na podsypce cementowo-piaskowej z wypełnieniem spoin piaskiem - chodniki, miejsca postojowe osobowe</t>
  </si>
  <si>
    <t>68 d.8.1</t>
  </si>
  <si>
    <t>Nawierzchnia z kostki brukowej betonowej czerwonej, bezfazoawej grubości 8 cm na podsypce cementowo-piaskowej z wypełnieniem spoin piaskiem - ścieżka rowerowa</t>
  </si>
  <si>
    <t>Nawierzchnia z kostki brukowej betonowej szarej grubości 8 cm na podsypce cementowo-piaskowej z wypełnieniem spoin piaskiem - zjazdy</t>
  </si>
  <si>
    <t>Razem dział: D-05.03.23a Nawierzchnia z betonowej kostki brukowej</t>
  </si>
  <si>
    <t>Razem dział: CHODNIK ŚCIEŻKA</t>
  </si>
  <si>
    <t>KOSZTORYS OFERTOWY</t>
  </si>
  <si>
    <t>NAZWA INWESTYCJI:</t>
  </si>
  <si>
    <t>ADRES INWESTYCJI:</t>
  </si>
  <si>
    <t>INWESTOR:</t>
  </si>
  <si>
    <t>ADRES INWESTORA:</t>
  </si>
  <si>
    <t>BRANŻA:</t>
  </si>
  <si>
    <t>Inżynieryjna - Drogowa</t>
  </si>
  <si>
    <t>DATA OPRACOWANIA:</t>
  </si>
  <si>
    <t>Wartość kosztorysowa robót bez podatku VAT</t>
  </si>
  <si>
    <t>Podatek VAT</t>
  </si>
  <si>
    <t>Ogółem wartość kosztorysowa robót</t>
  </si>
  <si>
    <t>Rewizja projektu budowlanego pn. Budowa ulicy Usługowej w strefie inwestycyjnej I.D.E.A. w Lesznie</t>
  </si>
  <si>
    <t xml:space="preserve"> ul. Usługowa, 64-100 Leszno</t>
  </si>
  <si>
    <t>Miasto Leszno</t>
  </si>
  <si>
    <t>ul. K. Karasia 15, 64-100 Leszno</t>
  </si>
  <si>
    <t>1.1</t>
  </si>
  <si>
    <t>1.1.</t>
  </si>
  <si>
    <t>KNNR 1
0111-01</t>
  </si>
  <si>
    <t xml:space="preserve">Geodezja kalk. własna </t>
  </si>
  <si>
    <t>1.1.2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</si>
  <si>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</si>
  <si>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</si>
  <si>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KNR AT-03 0101-02 </t>
  </si>
  <si>
    <t xml:space="preserve">KNNR 6
0801-02 </t>
  </si>
  <si>
    <t xml:space="preserve">KNNR 6
0802-04 analogia </t>
  </si>
  <si>
    <t xml:space="preserve">KNNR 6
0801-04 analogia </t>
  </si>
  <si>
    <t>2.1.2</t>
  </si>
  <si>
    <t>2.1</t>
  </si>
  <si>
    <t>2.1.1</t>
  </si>
  <si>
    <t xml:space="preserve">KNNR 1
0206-03 </t>
  </si>
  <si>
    <t xml:space="preserve">KNNR 1
0202-05 </t>
  </si>
  <si>
    <t>3.1</t>
  </si>
  <si>
    <t xml:space="preserve"> kalk. własna </t>
  </si>
  <si>
    <t xml:space="preserve">KNNR 1
0407-01 </t>
  </si>
  <si>
    <t xml:space="preserve">KNNR 6
0401-02 </t>
  </si>
  <si>
    <t xml:space="preserve">KNR 2-31
0401-07 </t>
  </si>
  <si>
    <t xml:space="preserve">KNNR 6
0401-06 </t>
  </si>
  <si>
    <t xml:space="preserve">KNR 2-31
0402-04 </t>
  </si>
  <si>
    <t>3.2</t>
  </si>
  <si>
    <t xml:space="preserve">KNR 2-31
0401-05 </t>
  </si>
  <si>
    <t xml:space="preserve">KNNR 6
0404-03 </t>
  </si>
  <si>
    <t>3.3</t>
  </si>
  <si>
    <t>3.4</t>
  </si>
  <si>
    <t>KNR AT-03 0402-01</t>
  </si>
  <si>
    <t xml:space="preserve">KNR AT-03 0402-01 </t>
  </si>
  <si>
    <t>3.5</t>
  </si>
  <si>
    <t xml:space="preserve">KNNR 6
0705-02 </t>
  </si>
  <si>
    <t>4.1</t>
  </si>
  <si>
    <t xml:space="preserve">KNNR 6
0103-03 </t>
  </si>
  <si>
    <t>4.2</t>
  </si>
  <si>
    <t xml:space="preserve">KNNR 6
1005-04 </t>
  </si>
  <si>
    <t xml:space="preserve">KNNR 6
1005-06 </t>
  </si>
  <si>
    <t xml:space="preserve">KNNR 6
1005-07 </t>
  </si>
  <si>
    <t>4.3</t>
  </si>
  <si>
    <t xml:space="preserve">KNNR 6
0113-01 </t>
  </si>
  <si>
    <t xml:space="preserve">KNNR 6
0113-02 </t>
  </si>
  <si>
    <t xml:space="preserve">KNNR 6
0113-03 </t>
  </si>
  <si>
    <t>4.4</t>
  </si>
  <si>
    <t>4.5</t>
  </si>
  <si>
    <t>4.6</t>
  </si>
  <si>
    <t xml:space="preserve">KNNR 6
0109-01 </t>
  </si>
  <si>
    <t xml:space="preserve">KNNR 6
0109-02 </t>
  </si>
  <si>
    <t xml:space="preserve">KNNR 6
0109-03 analogia </t>
  </si>
  <si>
    <t xml:space="preserve">KNNR 6
0110-03 </t>
  </si>
  <si>
    <t>5.1</t>
  </si>
  <si>
    <t>5.2</t>
  </si>
  <si>
    <t>5.3</t>
  </si>
  <si>
    <t xml:space="preserve">KNNR 6
0302-03 analogia </t>
  </si>
  <si>
    <t xml:space="preserve">KNNR 6
0309-02 analogia </t>
  </si>
  <si>
    <t xml:space="preserve">KNNR 6
0308-03 </t>
  </si>
  <si>
    <t xml:space="preserve">Wycena indywidualna  </t>
  </si>
  <si>
    <t xml:space="preserve">KNNR 1
0202-01 </t>
  </si>
  <si>
    <t xml:space="preserve">KNNR 1
0507-01 </t>
  </si>
  <si>
    <t>7.1</t>
  </si>
  <si>
    <t xml:space="preserve">KNNR 1
0212-02 </t>
  </si>
  <si>
    <t xml:space="preserve">KNNR 1
0209-05 </t>
  </si>
  <si>
    <t xml:space="preserve">KNNR 1
0312-01 </t>
  </si>
  <si>
    <t xml:space="preserve">KNNR 1
0208-02 </t>
  </si>
  <si>
    <t>KNNR 4
1411-01</t>
  </si>
  <si>
    <t xml:space="preserve"> wycena indywidualna </t>
  </si>
  <si>
    <t>8.1</t>
  </si>
  <si>
    <t xml:space="preserve">KNNR 6
0502-03 </t>
  </si>
  <si>
    <t xml:space="preserve">KNNR 1
0315-01 </t>
  </si>
  <si>
    <t xml:space="preserve">KNNR 4
1424-02 </t>
  </si>
  <si>
    <t>KNR 2-28
0406-03</t>
  </si>
  <si>
    <t>KNNR 4
1308-02</t>
  </si>
  <si>
    <t xml:space="preserve">KNNR 4
1411-01 </t>
  </si>
  <si>
    <t xml:space="preserve">KNNR 4
1308-05 </t>
  </si>
  <si>
    <t xml:space="preserve">KNNR 1
0214-04 </t>
  </si>
  <si>
    <t xml:space="preserve">KNR 2-31
1406-03 </t>
  </si>
  <si>
    <t xml:space="preserve">KNR 4-04
1103-01 </t>
  </si>
  <si>
    <t xml:space="preserve">KNR 4-04
1103-04 </t>
  </si>
  <si>
    <t xml:space="preserve">KNR 4-04
1103-05 </t>
  </si>
  <si>
    <t xml:space="preserve">KNR 2-31
0402-03 </t>
  </si>
  <si>
    <t xml:space="preserve">KNR 2-31
0703-02 </t>
  </si>
  <si>
    <t xml:space="preserve">KNNR 6
0702-01 analogia </t>
  </si>
  <si>
    <t>12 d.2.1.1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</si>
  <si>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</si>
  <si>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t xml:space="preserve">KNR 4-04
1103-04
1103-05 </t>
  </si>
  <si>
    <t>Wywiezienie urobku z terenu budowy przy mechanicznym załadowaniu i wyładowaniu samochodem samowyładowczym na odległość 10 km</t>
  </si>
  <si>
    <t>Koszt utylizacji urobku</t>
  </si>
  <si>
    <t>49 d.6</t>
  </si>
  <si>
    <t>50 d.7.1</t>
  </si>
  <si>
    <t>66 d.8.1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</si>
</sst>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ont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0" fillId="0" borderId="5" xfId="0" applyNumberFormat="1" applyBorder="1" applyAlignment="1">
      <alignment horizontal="right" vertical="center" wrapText="1"/>
    </xf>
    <xf numFmtId="49" fontId="0" fillId="0" borderId="8" xfId="0" applyNumberFormat="1" applyBorder="1" applyAlignment="1">
      <alignment horizontal="right" vertical="center" wrapText="1"/>
    </xf>
    <xf numFmtId="49" fontId="0" fillId="0" borderId="11" xfId="0" applyNumberFormat="1" applyBorder="1" applyAlignment="1">
      <alignment horizontal="right" vertical="center" wrapText="1"/>
    </xf>
    <xf numFmtId="49" fontId="0" fillId="0" borderId="0" xfId="0" applyNumberFormat="1" applyAlignment="1">
      <alignment horizontal="right" vertical="center" wrapText="1"/>
    </xf>
    <xf numFmtId="49" fontId="0" fillId="0" borderId="14" xfId="0" applyNumberFormat="1" applyBorder="1" applyAlignment="1">
      <alignment horizontal="righ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49" fontId="1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9" xfId="0" applyNumberFormat="1" applyBorder="1" applyAlignment="1">
      <alignment vertical="center" wrapText="1"/>
    </xf>
    <xf numFmtId="4" fontId="0" fillId="0" borderId="10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0" fillId="0" borderId="13" xfId="0" applyNumberFormat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49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164" fontId="0" fillId="0" borderId="21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164" fontId="0" fillId="0" borderId="6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2" xfId="0" applyNumberForma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23" xfId="0" applyBorder="1" applyAlignment="1">
      <alignment horizontal="center" vertical="center" wrapText="1"/>
    </xf>
    <xf numFmtId="49" fontId="0" fillId="0" borderId="24" xfId="0" applyNumberFormat="1" applyBorder="1" applyAlignment="1">
      <alignment horizontal="right" vertical="center" wrapText="1"/>
    </xf>
    <xf numFmtId="0" fontId="0" fillId="0" borderId="23" xfId="0" applyBorder="1" applyAlignment="1">
      <alignment vertical="center" wrapText="1"/>
    </xf>
    <xf numFmtId="164" fontId="0" fillId="0" borderId="23" xfId="0" applyNumberFormat="1" applyBorder="1" applyAlignment="1">
      <alignment horizontal="center" vertical="center" wrapText="1"/>
    </xf>
    <xf numFmtId="4" fontId="0" fillId="0" borderId="23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49" fontId="4" fillId="0" borderId="20" xfId="0" applyNumberFormat="1" applyFont="1" applyBorder="1" applyAlignment="1">
      <alignment horizontal="right" vertical="center" wrapText="1"/>
    </xf>
    <xf numFmtId="4" fontId="1" fillId="0" borderId="25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19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right" vertical="center" wrapText="1"/>
    </xf>
    <xf numFmtId="14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right" vertical="center" wrapText="1"/>
    </xf>
    <xf numFmtId="0" fontId="1" fillId="0" borderId="25" xfId="0" applyFont="1" applyBorder="1" applyAlignment="1">
      <alignment horizontal="right" vertical="center" wrapText="1"/>
    </xf>
    <xf numFmtId="49" fontId="1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1"/>
  <sheetViews>
    <sheetView tabSelected="1" workbookViewId="0">
      <selection activeCell="L136" sqref="L136"/>
    </sheetView>
  </sheetViews>
  <sheetFormatPr defaultRowHeight="15" x14ac:dyDescent="0.25"/>
  <cols>
    <col min="1" max="1" width="5.42578125" style="16" customWidth="1"/>
    <col min="2" max="2" width="12.85546875" style="12" customWidth="1"/>
    <col min="3" max="3" width="45.42578125" style="5" customWidth="1"/>
    <col min="4" max="4" width="10.42578125" style="12" customWidth="1"/>
    <col min="5" max="5" width="9.85546875" style="34" customWidth="1"/>
    <col min="6" max="7" width="13.140625" style="29" customWidth="1"/>
    <col min="8" max="16384" width="9.140625" style="5"/>
  </cols>
  <sheetData>
    <row r="1" spans="1:7" s="1" customFormat="1" ht="21" x14ac:dyDescent="0.25">
      <c r="A1" s="78" t="s">
        <v>205</v>
      </c>
      <c r="B1" s="78"/>
      <c r="C1" s="78"/>
      <c r="D1" s="78"/>
      <c r="E1" s="78"/>
      <c r="F1" s="78"/>
      <c r="G1" s="78"/>
    </row>
    <row r="2" spans="1:7" s="1" customFormat="1" x14ac:dyDescent="0.25">
      <c r="A2" s="79"/>
      <c r="B2" s="79"/>
      <c r="C2" s="79"/>
      <c r="D2" s="79"/>
      <c r="E2" s="79"/>
      <c r="F2" s="79"/>
      <c r="G2" s="79"/>
    </row>
    <row r="3" spans="1:7" s="1" customFormat="1" ht="33" customHeight="1" x14ac:dyDescent="0.25">
      <c r="A3" s="70" t="s">
        <v>206</v>
      </c>
      <c r="B3" s="70"/>
      <c r="C3" s="72" t="s">
        <v>216</v>
      </c>
      <c r="D3" s="72"/>
      <c r="E3" s="72"/>
      <c r="F3" s="72"/>
      <c r="G3" s="72"/>
    </row>
    <row r="4" spans="1:7" s="1" customFormat="1" ht="33" customHeight="1" x14ac:dyDescent="0.25">
      <c r="A4" s="70" t="s">
        <v>207</v>
      </c>
      <c r="B4" s="70"/>
      <c r="C4" s="72" t="s">
        <v>217</v>
      </c>
      <c r="D4" s="72"/>
      <c r="E4" s="72"/>
      <c r="F4" s="72"/>
      <c r="G4" s="72"/>
    </row>
    <row r="5" spans="1:7" s="1" customFormat="1" ht="33" customHeight="1" x14ac:dyDescent="0.25">
      <c r="A5" s="70" t="s">
        <v>208</v>
      </c>
      <c r="B5" s="70"/>
      <c r="C5" s="72" t="s">
        <v>218</v>
      </c>
      <c r="D5" s="72"/>
      <c r="E5" s="72"/>
      <c r="F5" s="72"/>
      <c r="G5" s="72"/>
    </row>
    <row r="6" spans="1:7" s="1" customFormat="1" ht="33" customHeight="1" x14ac:dyDescent="0.25">
      <c r="A6" s="70" t="s">
        <v>209</v>
      </c>
      <c r="B6" s="70"/>
      <c r="C6" s="72" t="s">
        <v>219</v>
      </c>
      <c r="D6" s="72"/>
      <c r="E6" s="72"/>
      <c r="F6" s="72"/>
      <c r="G6" s="72"/>
    </row>
    <row r="7" spans="1:7" s="1" customFormat="1" ht="33" customHeight="1" x14ac:dyDescent="0.25">
      <c r="A7" s="70" t="s">
        <v>210</v>
      </c>
      <c r="B7" s="70"/>
      <c r="C7" s="72" t="s">
        <v>211</v>
      </c>
      <c r="D7" s="72"/>
      <c r="E7" s="72"/>
      <c r="F7" s="72"/>
      <c r="G7" s="72"/>
    </row>
    <row r="8" spans="1:7" s="1" customFormat="1" ht="33" customHeight="1" x14ac:dyDescent="0.25">
      <c r="A8" s="70" t="s">
        <v>212</v>
      </c>
      <c r="B8" s="70"/>
      <c r="C8" s="71"/>
      <c r="D8" s="72"/>
      <c r="E8" s="72"/>
      <c r="F8" s="72"/>
      <c r="G8" s="72"/>
    </row>
    <row r="9" spans="1:7" s="1" customFormat="1" ht="15.75" thickBot="1" x14ac:dyDescent="0.3">
      <c r="A9" s="73"/>
      <c r="B9" s="73"/>
      <c r="C9" s="73"/>
      <c r="D9" s="73"/>
      <c r="E9" s="73"/>
      <c r="F9" s="73"/>
      <c r="G9" s="73"/>
    </row>
    <row r="10" spans="1:7" ht="30.75" thickBot="1" x14ac:dyDescent="0.3">
      <c r="A10" s="20" t="s">
        <v>0</v>
      </c>
      <c r="B10" s="21" t="s">
        <v>1</v>
      </c>
      <c r="C10" s="22" t="s">
        <v>2</v>
      </c>
      <c r="D10" s="21" t="s">
        <v>3</v>
      </c>
      <c r="E10" s="30" t="s">
        <v>4</v>
      </c>
      <c r="F10" s="23" t="s">
        <v>5</v>
      </c>
      <c r="G10" s="23" t="s">
        <v>6</v>
      </c>
    </row>
    <row r="11" spans="1:7" ht="18" customHeight="1" thickBot="1" x14ac:dyDescent="0.3">
      <c r="A11" s="20">
        <v>1</v>
      </c>
      <c r="B11" s="21"/>
      <c r="C11" s="64" t="s">
        <v>7</v>
      </c>
      <c r="D11" s="65"/>
      <c r="E11" s="65"/>
      <c r="F11" s="65"/>
      <c r="G11" s="66"/>
    </row>
    <row r="12" spans="1:7" ht="18" customHeight="1" thickBot="1" x14ac:dyDescent="0.3">
      <c r="A12" s="20" t="s">
        <v>220</v>
      </c>
      <c r="B12" s="21"/>
      <c r="C12" s="64" t="s">
        <v>8</v>
      </c>
      <c r="D12" s="65"/>
      <c r="E12" s="65"/>
      <c r="F12" s="65"/>
      <c r="G12" s="66"/>
    </row>
    <row r="13" spans="1:7" ht="33" customHeight="1" thickBot="1" x14ac:dyDescent="0.3">
      <c r="A13" s="20" t="s">
        <v>221</v>
      </c>
      <c r="B13" s="21" t="s">
        <v>9</v>
      </c>
      <c r="C13" s="63" t="s">
        <v>10</v>
      </c>
      <c r="D13" s="63"/>
      <c r="E13" s="63"/>
      <c r="F13" s="63"/>
      <c r="G13" s="63"/>
    </row>
    <row r="14" spans="1:7" ht="45" x14ac:dyDescent="0.25">
      <c r="A14" s="13" t="s">
        <v>11</v>
      </c>
      <c r="B14" s="9" t="s">
        <v>222</v>
      </c>
      <c r="C14" s="6" t="s">
        <v>12</v>
      </c>
      <c r="D14" s="9" t="s">
        <v>13</v>
      </c>
      <c r="E14" s="41">
        <v>0.45</v>
      </c>
      <c r="F14" s="42"/>
      <c r="G14" s="43">
        <f>ROUND(E14*F14,2)</f>
        <v>0</v>
      </c>
    </row>
    <row r="15" spans="1:7" ht="45.75" thickBot="1" x14ac:dyDescent="0.3">
      <c r="A15" s="15" t="s">
        <v>14</v>
      </c>
      <c r="B15" s="11" t="s">
        <v>223</v>
      </c>
      <c r="C15" s="8" t="s">
        <v>15</v>
      </c>
      <c r="D15" s="11" t="s">
        <v>16</v>
      </c>
      <c r="E15" s="33">
        <v>1</v>
      </c>
      <c r="F15" s="27"/>
      <c r="G15" s="28">
        <f>ROUND(E15*F15,2)</f>
        <v>0</v>
      </c>
    </row>
    <row r="16" spans="1:7" ht="33" customHeight="1" thickBot="1" x14ac:dyDescent="0.3">
      <c r="A16" s="62" t="s">
        <v>17</v>
      </c>
      <c r="B16" s="62"/>
      <c r="C16" s="62"/>
      <c r="D16" s="62"/>
      <c r="E16" s="62"/>
      <c r="F16" s="62"/>
      <c r="G16" s="40">
        <f>SUM(G14:G15)</f>
        <v>0</v>
      </c>
    </row>
    <row r="17" spans="1:7" ht="18" customHeight="1" thickBot="1" x14ac:dyDescent="0.3">
      <c r="A17" s="20" t="s">
        <v>224</v>
      </c>
      <c r="B17" s="21" t="s">
        <v>18</v>
      </c>
      <c r="C17" s="64" t="s">
        <v>19</v>
      </c>
      <c r="D17" s="65"/>
      <c r="E17" s="65"/>
      <c r="F17" s="65"/>
      <c r="G17" s="66"/>
    </row>
    <row r="18" spans="1:7" ht="45" x14ac:dyDescent="0.25">
      <c r="A18" s="17" t="s">
        <v>20</v>
      </c>
      <c r="B18" s="18" t="s">
        <v>227</v>
      </c>
      <c r="C18" s="19" t="s">
        <v>21</v>
      </c>
      <c r="D18" s="18" t="s">
        <v>22</v>
      </c>
      <c r="E18" s="31">
        <v>3.5</v>
      </c>
      <c r="F18" s="24"/>
      <c r="G18" s="51">
        <f>ROUND(E18*F18,2)</f>
        <v>0</v>
      </c>
    </row>
    <row r="19" spans="1:7" ht="45" x14ac:dyDescent="0.25">
      <c r="A19" s="14" t="s">
        <v>23</v>
      </c>
      <c r="B19" s="10" t="s">
        <v>228</v>
      </c>
      <c r="C19" s="7" t="s">
        <v>24</v>
      </c>
      <c r="D19" s="10" t="s">
        <v>225</v>
      </c>
      <c r="E19" s="32">
        <v>35</v>
      </c>
      <c r="F19" s="25"/>
      <c r="G19" s="26">
        <f t="shared" ref="G19:G24" si="0">ROUND(E19*F19,2)</f>
        <v>0</v>
      </c>
    </row>
    <row r="20" spans="1:7" ht="45" x14ac:dyDescent="0.25">
      <c r="A20" s="14" t="s">
        <v>25</v>
      </c>
      <c r="B20" s="10" t="s">
        <v>229</v>
      </c>
      <c r="C20" s="7" t="s">
        <v>26</v>
      </c>
      <c r="D20" s="10" t="s">
        <v>225</v>
      </c>
      <c r="E20" s="32">
        <v>35</v>
      </c>
      <c r="F20" s="25"/>
      <c r="G20" s="26">
        <f t="shared" si="0"/>
        <v>0</v>
      </c>
    </row>
    <row r="21" spans="1:7" ht="45" x14ac:dyDescent="0.25">
      <c r="A21" s="14" t="s">
        <v>27</v>
      </c>
      <c r="B21" s="10" t="s">
        <v>230</v>
      </c>
      <c r="C21" s="7" t="s">
        <v>28</v>
      </c>
      <c r="D21" s="10" t="s">
        <v>225</v>
      </c>
      <c r="E21" s="32">
        <v>35</v>
      </c>
      <c r="F21" s="25"/>
      <c r="G21" s="26">
        <f t="shared" si="0"/>
        <v>0</v>
      </c>
    </row>
    <row r="22" spans="1:7" ht="45" x14ac:dyDescent="0.25">
      <c r="A22" s="14" t="s">
        <v>29</v>
      </c>
      <c r="B22" s="10" t="s">
        <v>295</v>
      </c>
      <c r="C22" s="7" t="s">
        <v>30</v>
      </c>
      <c r="D22" s="10" t="s">
        <v>226</v>
      </c>
      <c r="E22" s="32">
        <v>19.25</v>
      </c>
      <c r="F22" s="25"/>
      <c r="G22" s="26">
        <f t="shared" si="0"/>
        <v>0</v>
      </c>
    </row>
    <row r="23" spans="1:7" ht="45" x14ac:dyDescent="0.25">
      <c r="A23" s="14" t="s">
        <v>31</v>
      </c>
      <c r="B23" s="10" t="s">
        <v>296</v>
      </c>
      <c r="C23" s="7" t="s">
        <v>32</v>
      </c>
      <c r="D23" s="10" t="s">
        <v>226</v>
      </c>
      <c r="E23" s="32">
        <v>19.25</v>
      </c>
      <c r="F23" s="25"/>
      <c r="G23" s="26">
        <f t="shared" si="0"/>
        <v>0</v>
      </c>
    </row>
    <row r="24" spans="1:7" ht="75.75" thickBot="1" x14ac:dyDescent="0.3">
      <c r="A24" s="15" t="s">
        <v>33</v>
      </c>
      <c r="B24" s="11" t="s">
        <v>297</v>
      </c>
      <c r="C24" s="8" t="s">
        <v>34</v>
      </c>
      <c r="D24" s="11" t="s">
        <v>226</v>
      </c>
      <c r="E24" s="33">
        <v>19.25</v>
      </c>
      <c r="F24" s="27"/>
      <c r="G24" s="28">
        <f t="shared" si="0"/>
        <v>0</v>
      </c>
    </row>
    <row r="25" spans="1:7" ht="18" customHeight="1" thickBot="1" x14ac:dyDescent="0.3">
      <c r="A25" s="62" t="s">
        <v>35</v>
      </c>
      <c r="B25" s="62"/>
      <c r="C25" s="62"/>
      <c r="D25" s="62"/>
      <c r="E25" s="62"/>
      <c r="F25" s="62"/>
      <c r="G25" s="40">
        <f>SUM(G18:G24)</f>
        <v>0</v>
      </c>
    </row>
    <row r="26" spans="1:7" ht="18" customHeight="1" thickBot="1" x14ac:dyDescent="0.3">
      <c r="A26" s="62" t="s">
        <v>36</v>
      </c>
      <c r="B26" s="62"/>
      <c r="C26" s="62"/>
      <c r="D26" s="62"/>
      <c r="E26" s="62"/>
      <c r="F26" s="62"/>
      <c r="G26" s="40">
        <f>SUM(G25,G16)</f>
        <v>0</v>
      </c>
    </row>
    <row r="27" spans="1:7" ht="18" customHeight="1" thickBot="1" x14ac:dyDescent="0.3">
      <c r="A27" s="62" t="s">
        <v>37</v>
      </c>
      <c r="B27" s="62"/>
      <c r="C27" s="62"/>
      <c r="D27" s="62"/>
      <c r="E27" s="62"/>
      <c r="F27" s="62"/>
      <c r="G27" s="40">
        <f>SUM(G26)</f>
        <v>0</v>
      </c>
    </row>
    <row r="28" spans="1:7" ht="18" customHeight="1" thickBot="1" x14ac:dyDescent="0.3">
      <c r="A28" s="20">
        <v>2</v>
      </c>
      <c r="B28" s="21"/>
      <c r="C28" s="63" t="s">
        <v>38</v>
      </c>
      <c r="D28" s="63"/>
      <c r="E28" s="63"/>
      <c r="F28" s="63"/>
      <c r="G28" s="63"/>
    </row>
    <row r="29" spans="1:7" ht="18" customHeight="1" thickBot="1" x14ac:dyDescent="0.3">
      <c r="A29" s="20" t="s">
        <v>232</v>
      </c>
      <c r="B29" s="21"/>
      <c r="C29" s="63" t="s">
        <v>39</v>
      </c>
      <c r="D29" s="63"/>
      <c r="E29" s="63"/>
      <c r="F29" s="63"/>
      <c r="G29" s="63"/>
    </row>
    <row r="30" spans="1:7" ht="18" customHeight="1" thickBot="1" x14ac:dyDescent="0.3">
      <c r="A30" s="20" t="s">
        <v>233</v>
      </c>
      <c r="B30" s="21" t="s">
        <v>18</v>
      </c>
      <c r="C30" s="63" t="s">
        <v>40</v>
      </c>
      <c r="D30" s="63"/>
      <c r="E30" s="63"/>
      <c r="F30" s="63"/>
      <c r="G30" s="63"/>
    </row>
    <row r="31" spans="1:7" ht="75.75" thickBot="1" x14ac:dyDescent="0.3">
      <c r="A31" s="17" t="s">
        <v>41</v>
      </c>
      <c r="B31" s="18" t="s">
        <v>234</v>
      </c>
      <c r="C31" s="19" t="s">
        <v>42</v>
      </c>
      <c r="D31" s="10" t="s">
        <v>226</v>
      </c>
      <c r="E31" s="31">
        <v>876</v>
      </c>
      <c r="F31" s="24"/>
      <c r="G31" s="26">
        <f t="shared" ref="G31:G32" si="1">ROUND(E31*F31,2)</f>
        <v>0</v>
      </c>
    </row>
    <row r="32" spans="1:7" ht="60" x14ac:dyDescent="0.25">
      <c r="A32" s="52" t="s">
        <v>43</v>
      </c>
      <c r="B32" s="56" t="s">
        <v>303</v>
      </c>
      <c r="C32" s="57" t="s">
        <v>304</v>
      </c>
      <c r="D32" s="56" t="s">
        <v>302</v>
      </c>
      <c r="E32" s="60">
        <v>131.4</v>
      </c>
      <c r="F32" s="54"/>
      <c r="G32" s="54">
        <f t="shared" si="1"/>
        <v>0</v>
      </c>
    </row>
    <row r="33" spans="1:7" ht="45.75" thickBot="1" x14ac:dyDescent="0.3">
      <c r="A33" s="52" t="s">
        <v>301</v>
      </c>
      <c r="B33" s="58" t="s">
        <v>237</v>
      </c>
      <c r="C33" s="59" t="s">
        <v>305</v>
      </c>
      <c r="D33" s="11" t="s">
        <v>226</v>
      </c>
      <c r="E33" s="61">
        <v>131.4</v>
      </c>
      <c r="F33" s="55"/>
      <c r="G33" s="55">
        <f>ROUND(E33*F33,2)</f>
        <v>0</v>
      </c>
    </row>
    <row r="34" spans="1:7" ht="18" customHeight="1" thickBot="1" x14ac:dyDescent="0.3">
      <c r="A34" s="62" t="s">
        <v>44</v>
      </c>
      <c r="B34" s="76"/>
      <c r="C34" s="76"/>
      <c r="D34" s="76"/>
      <c r="E34" s="76"/>
      <c r="F34" s="76"/>
      <c r="G34" s="53">
        <f>SUM(G31:G33)</f>
        <v>0</v>
      </c>
    </row>
    <row r="35" spans="1:7" ht="18" customHeight="1" thickBot="1" x14ac:dyDescent="0.3">
      <c r="A35" s="20" t="s">
        <v>231</v>
      </c>
      <c r="B35" s="21" t="s">
        <v>18</v>
      </c>
      <c r="C35" s="63" t="s">
        <v>45</v>
      </c>
      <c r="D35" s="63"/>
      <c r="E35" s="63"/>
      <c r="F35" s="63"/>
      <c r="G35" s="63"/>
    </row>
    <row r="36" spans="1:7" ht="75" x14ac:dyDescent="0.25">
      <c r="A36" s="17" t="s">
        <v>47</v>
      </c>
      <c r="B36" s="18" t="s">
        <v>235</v>
      </c>
      <c r="C36" s="19" t="s">
        <v>46</v>
      </c>
      <c r="D36" s="10" t="s">
        <v>226</v>
      </c>
      <c r="E36" s="31">
        <v>2384</v>
      </c>
      <c r="F36" s="24"/>
      <c r="G36" s="26">
        <f t="shared" ref="G36:G38" si="2">ROUND(E36*F36,2)</f>
        <v>0</v>
      </c>
    </row>
    <row r="37" spans="1:7" ht="45" x14ac:dyDescent="0.25">
      <c r="A37" s="14" t="s">
        <v>49</v>
      </c>
      <c r="B37" s="10" t="s">
        <v>237</v>
      </c>
      <c r="C37" s="7" t="s">
        <v>48</v>
      </c>
      <c r="D37" s="10" t="s">
        <v>226</v>
      </c>
      <c r="E37" s="60">
        <v>1639.4</v>
      </c>
      <c r="F37" s="25"/>
      <c r="G37" s="26">
        <f t="shared" si="2"/>
        <v>0</v>
      </c>
    </row>
    <row r="38" spans="1:7" ht="45.75" thickBot="1" x14ac:dyDescent="0.3">
      <c r="A38" s="14" t="s">
        <v>51</v>
      </c>
      <c r="B38" s="10" t="s">
        <v>238</v>
      </c>
      <c r="C38" s="7" t="s">
        <v>50</v>
      </c>
      <c r="D38" s="10" t="s">
        <v>226</v>
      </c>
      <c r="E38" s="32">
        <v>2384</v>
      </c>
      <c r="F38" s="25"/>
      <c r="G38" s="26">
        <f t="shared" si="2"/>
        <v>0</v>
      </c>
    </row>
    <row r="39" spans="1:7" s="45" customFormat="1" ht="18" customHeight="1" thickBot="1" x14ac:dyDescent="0.3">
      <c r="A39" s="67" t="s">
        <v>52</v>
      </c>
      <c r="B39" s="68"/>
      <c r="C39" s="68"/>
      <c r="D39" s="68"/>
      <c r="E39" s="68"/>
      <c r="F39" s="69"/>
      <c r="G39" s="40">
        <f>SUM(G36:G38)</f>
        <v>0</v>
      </c>
    </row>
    <row r="40" spans="1:7" s="45" customFormat="1" ht="18" customHeight="1" thickBot="1" x14ac:dyDescent="0.3">
      <c r="A40" s="67" t="s">
        <v>53</v>
      </c>
      <c r="B40" s="68"/>
      <c r="C40" s="68"/>
      <c r="D40" s="68"/>
      <c r="E40" s="68"/>
      <c r="F40" s="69"/>
      <c r="G40" s="40">
        <f>SUM(G39,G34)</f>
        <v>0</v>
      </c>
    </row>
    <row r="41" spans="1:7" s="45" customFormat="1" ht="18" customHeight="1" thickBot="1" x14ac:dyDescent="0.3">
      <c r="A41" s="67" t="s">
        <v>54</v>
      </c>
      <c r="B41" s="68"/>
      <c r="C41" s="68"/>
      <c r="D41" s="68"/>
      <c r="E41" s="68"/>
      <c r="F41" s="69"/>
      <c r="G41" s="40">
        <f>SUM(G40)</f>
        <v>0</v>
      </c>
    </row>
    <row r="42" spans="1:7" s="45" customFormat="1" ht="18" customHeight="1" thickBot="1" x14ac:dyDescent="0.3">
      <c r="A42" s="20">
        <v>3</v>
      </c>
      <c r="B42" s="21"/>
      <c r="C42" s="64" t="s">
        <v>55</v>
      </c>
      <c r="D42" s="65"/>
      <c r="E42" s="65"/>
      <c r="F42" s="65"/>
      <c r="G42" s="66"/>
    </row>
    <row r="43" spans="1:7" s="45" customFormat="1" ht="18" customHeight="1" thickBot="1" x14ac:dyDescent="0.3">
      <c r="A43" s="20" t="s">
        <v>236</v>
      </c>
      <c r="B43" s="21" t="s">
        <v>56</v>
      </c>
      <c r="C43" s="64" t="s">
        <v>57</v>
      </c>
      <c r="D43" s="65"/>
      <c r="E43" s="65"/>
      <c r="F43" s="65"/>
      <c r="G43" s="66"/>
    </row>
    <row r="44" spans="1:7" ht="30" x14ac:dyDescent="0.25">
      <c r="A44" s="17" t="s">
        <v>58</v>
      </c>
      <c r="B44" s="18" t="s">
        <v>240</v>
      </c>
      <c r="C44" s="19" t="s">
        <v>59</v>
      </c>
      <c r="D44" s="18" t="s">
        <v>22</v>
      </c>
      <c r="E44" s="31">
        <v>1500</v>
      </c>
      <c r="F44" s="24"/>
      <c r="G44" s="26">
        <f t="shared" ref="G44:G48" si="3">ROUND(E44*F44,2)</f>
        <v>0</v>
      </c>
    </row>
    <row r="45" spans="1:7" ht="30" x14ac:dyDescent="0.25">
      <c r="A45" s="14" t="s">
        <v>60</v>
      </c>
      <c r="B45" s="10" t="s">
        <v>239</v>
      </c>
      <c r="C45" s="7" t="s">
        <v>61</v>
      </c>
      <c r="D45" s="10" t="s">
        <v>22</v>
      </c>
      <c r="E45" s="32">
        <v>1080</v>
      </c>
      <c r="F45" s="25"/>
      <c r="G45" s="26">
        <f t="shared" si="3"/>
        <v>0</v>
      </c>
    </row>
    <row r="46" spans="1:7" ht="30" x14ac:dyDescent="0.25">
      <c r="A46" s="14" t="s">
        <v>62</v>
      </c>
      <c r="B46" s="10" t="s">
        <v>242</v>
      </c>
      <c r="C46" s="7" t="s">
        <v>63</v>
      </c>
      <c r="D46" s="10" t="s">
        <v>226</v>
      </c>
      <c r="E46" s="32">
        <v>72.900000000000006</v>
      </c>
      <c r="F46" s="25"/>
      <c r="G46" s="26">
        <f t="shared" si="3"/>
        <v>0</v>
      </c>
    </row>
    <row r="47" spans="1:7" ht="30" x14ac:dyDescent="0.25">
      <c r="A47" s="14" t="s">
        <v>64</v>
      </c>
      <c r="B47" s="10" t="s">
        <v>241</v>
      </c>
      <c r="C47" s="7" t="s">
        <v>65</v>
      </c>
      <c r="D47" s="10" t="s">
        <v>22</v>
      </c>
      <c r="E47" s="32">
        <v>420</v>
      </c>
      <c r="F47" s="25"/>
      <c r="G47" s="26">
        <f t="shared" si="3"/>
        <v>0</v>
      </c>
    </row>
    <row r="48" spans="1:7" ht="30.75" thickBot="1" x14ac:dyDescent="0.3">
      <c r="A48" s="35" t="s">
        <v>66</v>
      </c>
      <c r="B48" s="36" t="s">
        <v>242</v>
      </c>
      <c r="C48" s="37" t="s">
        <v>67</v>
      </c>
      <c r="D48" s="10" t="s">
        <v>226</v>
      </c>
      <c r="E48" s="38">
        <v>26.5</v>
      </c>
      <c r="F48" s="39"/>
      <c r="G48" s="26">
        <f t="shared" si="3"/>
        <v>0</v>
      </c>
    </row>
    <row r="49" spans="1:7" ht="18" customHeight="1" thickBot="1" x14ac:dyDescent="0.3">
      <c r="A49" s="62" t="s">
        <v>68</v>
      </c>
      <c r="B49" s="62"/>
      <c r="C49" s="62"/>
      <c r="D49" s="62"/>
      <c r="E49" s="62"/>
      <c r="F49" s="62"/>
      <c r="G49" s="40">
        <f>SUM(G44:G48)</f>
        <v>0</v>
      </c>
    </row>
    <row r="50" spans="1:7" ht="18" customHeight="1" thickBot="1" x14ac:dyDescent="0.3">
      <c r="A50" s="20" t="s">
        <v>243</v>
      </c>
      <c r="B50" s="21" t="s">
        <v>56</v>
      </c>
      <c r="C50" s="63" t="s">
        <v>69</v>
      </c>
      <c r="D50" s="63"/>
      <c r="E50" s="63"/>
      <c r="F50" s="63"/>
      <c r="G50" s="63"/>
    </row>
    <row r="51" spans="1:7" ht="30" x14ac:dyDescent="0.25">
      <c r="A51" s="17" t="s">
        <v>70</v>
      </c>
      <c r="B51" s="18" t="s">
        <v>244</v>
      </c>
      <c r="C51" s="19" t="s">
        <v>71</v>
      </c>
      <c r="D51" s="18" t="s">
        <v>22</v>
      </c>
      <c r="E51" s="31">
        <v>1700</v>
      </c>
      <c r="F51" s="24"/>
      <c r="G51" s="26">
        <f t="shared" ref="G51:G53" si="4">ROUND(E51*F51,2)</f>
        <v>0</v>
      </c>
    </row>
    <row r="52" spans="1:7" ht="30" x14ac:dyDescent="0.25">
      <c r="A52" s="14" t="s">
        <v>72</v>
      </c>
      <c r="B52" s="10" t="s">
        <v>242</v>
      </c>
      <c r="C52" s="7" t="s">
        <v>73</v>
      </c>
      <c r="D52" s="10" t="s">
        <v>226</v>
      </c>
      <c r="E52" s="32">
        <v>64.599999999999994</v>
      </c>
      <c r="F52" s="25"/>
      <c r="G52" s="26">
        <f t="shared" si="4"/>
        <v>0</v>
      </c>
    </row>
    <row r="53" spans="1:7" ht="30.75" thickBot="1" x14ac:dyDescent="0.3">
      <c r="A53" s="35" t="s">
        <v>74</v>
      </c>
      <c r="B53" s="36" t="s">
        <v>245</v>
      </c>
      <c r="C53" s="37" t="s">
        <v>75</v>
      </c>
      <c r="D53" s="36" t="s">
        <v>22</v>
      </c>
      <c r="E53" s="38">
        <v>1700</v>
      </c>
      <c r="F53" s="39"/>
      <c r="G53" s="44">
        <f t="shared" si="4"/>
        <v>0</v>
      </c>
    </row>
    <row r="54" spans="1:7" ht="18" customHeight="1" thickBot="1" x14ac:dyDescent="0.3">
      <c r="A54" s="62" t="s">
        <v>76</v>
      </c>
      <c r="B54" s="62"/>
      <c r="C54" s="62"/>
      <c r="D54" s="62"/>
      <c r="E54" s="62"/>
      <c r="F54" s="62"/>
      <c r="G54" s="40">
        <f>SUM(G51:G53)</f>
        <v>0</v>
      </c>
    </row>
    <row r="55" spans="1:7" ht="18" customHeight="1" thickBot="1" x14ac:dyDescent="0.3">
      <c r="A55" s="20" t="s">
        <v>246</v>
      </c>
      <c r="B55" s="21" t="s">
        <v>56</v>
      </c>
      <c r="C55" s="63" t="s">
        <v>77</v>
      </c>
      <c r="D55" s="63"/>
      <c r="E55" s="63"/>
      <c r="F55" s="63"/>
      <c r="G55" s="63"/>
    </row>
    <row r="56" spans="1:7" ht="30" x14ac:dyDescent="0.25">
      <c r="A56" s="17" t="s">
        <v>78</v>
      </c>
      <c r="B56" s="18" t="s">
        <v>298</v>
      </c>
      <c r="C56" s="19" t="s">
        <v>79</v>
      </c>
      <c r="D56" s="18" t="s">
        <v>226</v>
      </c>
      <c r="E56" s="31">
        <v>47.25</v>
      </c>
      <c r="F56" s="24"/>
      <c r="G56" s="26">
        <f t="shared" ref="G56:G59" si="5">ROUND(E56*F56,2)</f>
        <v>0</v>
      </c>
    </row>
    <row r="57" spans="1:7" ht="30" x14ac:dyDescent="0.25">
      <c r="A57" s="14" t="s">
        <v>80</v>
      </c>
      <c r="B57" s="10" t="s">
        <v>248</v>
      </c>
      <c r="C57" s="7" t="s">
        <v>81</v>
      </c>
      <c r="D57" s="10" t="s">
        <v>22</v>
      </c>
      <c r="E57" s="32">
        <v>900</v>
      </c>
      <c r="F57" s="25"/>
      <c r="G57" s="26">
        <f t="shared" si="5"/>
        <v>0</v>
      </c>
    </row>
    <row r="58" spans="1:7" ht="30" x14ac:dyDescent="0.25">
      <c r="A58" s="14" t="s">
        <v>82</v>
      </c>
      <c r="B58" s="10" t="s">
        <v>298</v>
      </c>
      <c r="C58" s="7" t="s">
        <v>79</v>
      </c>
      <c r="D58" s="10" t="s">
        <v>226</v>
      </c>
      <c r="E58" s="32">
        <v>43.05</v>
      </c>
      <c r="F58" s="25"/>
      <c r="G58" s="26">
        <f t="shared" si="5"/>
        <v>0</v>
      </c>
    </row>
    <row r="59" spans="1:7" ht="30.75" thickBot="1" x14ac:dyDescent="0.3">
      <c r="A59" s="35" t="s">
        <v>83</v>
      </c>
      <c r="B59" s="36" t="s">
        <v>249</v>
      </c>
      <c r="C59" s="37" t="s">
        <v>84</v>
      </c>
      <c r="D59" s="36" t="s">
        <v>22</v>
      </c>
      <c r="E59" s="38">
        <v>820</v>
      </c>
      <c r="F59" s="39"/>
      <c r="G59" s="26">
        <f t="shared" si="5"/>
        <v>0</v>
      </c>
    </row>
    <row r="60" spans="1:7" ht="18" customHeight="1" thickBot="1" x14ac:dyDescent="0.3">
      <c r="A60" s="62" t="s">
        <v>85</v>
      </c>
      <c r="B60" s="62"/>
      <c r="C60" s="62"/>
      <c r="D60" s="62"/>
      <c r="E60" s="62"/>
      <c r="F60" s="62"/>
      <c r="G60" s="40">
        <f>SUM(G56:G59)</f>
        <v>0</v>
      </c>
    </row>
    <row r="61" spans="1:7" ht="18" customHeight="1" thickBot="1" x14ac:dyDescent="0.3">
      <c r="A61" s="20" t="s">
        <v>247</v>
      </c>
      <c r="B61" s="21" t="s">
        <v>86</v>
      </c>
      <c r="C61" s="63" t="s">
        <v>87</v>
      </c>
      <c r="D61" s="63"/>
      <c r="E61" s="63"/>
      <c r="F61" s="63"/>
      <c r="G61" s="63"/>
    </row>
    <row r="62" spans="1:7" ht="45" x14ac:dyDescent="0.25">
      <c r="A62" s="17" t="s">
        <v>88</v>
      </c>
      <c r="B62" s="18" t="s">
        <v>299</v>
      </c>
      <c r="C62" s="19" t="s">
        <v>89</v>
      </c>
      <c r="D62" s="18" t="s">
        <v>90</v>
      </c>
      <c r="E62" s="31">
        <v>23</v>
      </c>
      <c r="F62" s="24"/>
      <c r="G62" s="26">
        <f t="shared" ref="G62:G63" si="6">ROUND(E62*F62,2)</f>
        <v>0</v>
      </c>
    </row>
    <row r="63" spans="1:7" ht="60.75" thickBot="1" x14ac:dyDescent="0.3">
      <c r="A63" s="35" t="s">
        <v>91</v>
      </c>
      <c r="B63" s="36" t="s">
        <v>300</v>
      </c>
      <c r="C63" s="37" t="s">
        <v>92</v>
      </c>
      <c r="D63" s="36" t="s">
        <v>90</v>
      </c>
      <c r="E63" s="38">
        <v>15</v>
      </c>
      <c r="F63" s="39"/>
      <c r="G63" s="44">
        <f t="shared" si="6"/>
        <v>0</v>
      </c>
    </row>
    <row r="64" spans="1:7" ht="18" customHeight="1" thickBot="1" x14ac:dyDescent="0.3">
      <c r="A64" s="62" t="s">
        <v>93</v>
      </c>
      <c r="B64" s="62"/>
      <c r="C64" s="62"/>
      <c r="D64" s="62"/>
      <c r="E64" s="62"/>
      <c r="F64" s="62"/>
      <c r="G64" s="40">
        <f>SUM(G62:G63)</f>
        <v>0</v>
      </c>
    </row>
    <row r="65" spans="1:7" ht="18" customHeight="1" thickBot="1" x14ac:dyDescent="0.3">
      <c r="A65" s="20" t="s">
        <v>250</v>
      </c>
      <c r="B65" s="21" t="s">
        <v>94</v>
      </c>
      <c r="C65" s="63" t="s">
        <v>95</v>
      </c>
      <c r="D65" s="63"/>
      <c r="E65" s="63"/>
      <c r="F65" s="63"/>
      <c r="G65" s="63"/>
    </row>
    <row r="66" spans="1:7" ht="45" x14ac:dyDescent="0.25">
      <c r="A66" s="17" t="s">
        <v>96</v>
      </c>
      <c r="B66" s="18" t="s">
        <v>251</v>
      </c>
      <c r="C66" s="19" t="s">
        <v>97</v>
      </c>
      <c r="D66" s="46" t="s">
        <v>225</v>
      </c>
      <c r="E66" s="31">
        <v>114.46</v>
      </c>
      <c r="F66" s="24"/>
      <c r="G66" s="44">
        <f t="shared" ref="G66:G67" si="7">ROUND(E66*F66,2)</f>
        <v>0</v>
      </c>
    </row>
    <row r="67" spans="1:7" ht="45.75" thickBot="1" x14ac:dyDescent="0.3">
      <c r="A67" s="35" t="s">
        <v>98</v>
      </c>
      <c r="B67" s="36" t="s">
        <v>251</v>
      </c>
      <c r="C67" s="37" t="s">
        <v>99</v>
      </c>
      <c r="D67" s="36" t="s">
        <v>225</v>
      </c>
      <c r="E67" s="38">
        <v>21.09</v>
      </c>
      <c r="F67" s="39"/>
      <c r="G67" s="44">
        <f t="shared" si="7"/>
        <v>0</v>
      </c>
    </row>
    <row r="68" spans="1:7" ht="18" customHeight="1" thickBot="1" x14ac:dyDescent="0.3">
      <c r="A68" s="62" t="s">
        <v>100</v>
      </c>
      <c r="B68" s="62"/>
      <c r="C68" s="62"/>
      <c r="D68" s="62"/>
      <c r="E68" s="62"/>
      <c r="F68" s="62"/>
      <c r="G68" s="40">
        <f>SUM(G66:G67)</f>
        <v>0</v>
      </c>
    </row>
    <row r="69" spans="1:7" ht="18" customHeight="1" thickBot="1" x14ac:dyDescent="0.3">
      <c r="A69" s="62" t="s">
        <v>101</v>
      </c>
      <c r="B69" s="62"/>
      <c r="C69" s="62"/>
      <c r="D69" s="62"/>
      <c r="E69" s="62"/>
      <c r="F69" s="62"/>
      <c r="G69" s="40">
        <f>SUM(G68,G64,G60,G54,G49)</f>
        <v>0</v>
      </c>
    </row>
    <row r="70" spans="1:7" ht="18" customHeight="1" thickBot="1" x14ac:dyDescent="0.3">
      <c r="A70" s="20">
        <v>4</v>
      </c>
      <c r="B70" s="21"/>
      <c r="C70" s="63" t="s">
        <v>102</v>
      </c>
      <c r="D70" s="63"/>
      <c r="E70" s="63"/>
      <c r="F70" s="63"/>
      <c r="G70" s="63"/>
    </row>
    <row r="71" spans="1:7" ht="18" customHeight="1" thickBot="1" x14ac:dyDescent="0.3">
      <c r="A71" s="20" t="s">
        <v>252</v>
      </c>
      <c r="B71" s="21" t="s">
        <v>56</v>
      </c>
      <c r="C71" s="63" t="s">
        <v>103</v>
      </c>
      <c r="D71" s="63"/>
      <c r="E71" s="63"/>
      <c r="F71" s="63"/>
      <c r="G71" s="63"/>
    </row>
    <row r="72" spans="1:7" ht="45.75" thickBot="1" x14ac:dyDescent="0.3">
      <c r="A72" s="47" t="s">
        <v>104</v>
      </c>
      <c r="B72" s="46" t="s">
        <v>253</v>
      </c>
      <c r="C72" s="48" t="s">
        <v>105</v>
      </c>
      <c r="D72" s="46" t="s">
        <v>225</v>
      </c>
      <c r="E72" s="49">
        <v>7693.0190000000002</v>
      </c>
      <c r="F72" s="50"/>
      <c r="G72" s="44">
        <f t="shared" ref="G72" si="8">ROUND(E72*F72,2)</f>
        <v>0</v>
      </c>
    </row>
    <row r="73" spans="1:7" ht="18" customHeight="1" thickBot="1" x14ac:dyDescent="0.3">
      <c r="A73" s="62" t="s">
        <v>106</v>
      </c>
      <c r="B73" s="62"/>
      <c r="C73" s="62"/>
      <c r="D73" s="62"/>
      <c r="E73" s="62"/>
      <c r="F73" s="62"/>
      <c r="G73" s="40">
        <f>SUM(G72)</f>
        <v>0</v>
      </c>
    </row>
    <row r="74" spans="1:7" ht="18" customHeight="1" thickBot="1" x14ac:dyDescent="0.3">
      <c r="A74" s="20" t="s">
        <v>254</v>
      </c>
      <c r="B74" s="21" t="s">
        <v>56</v>
      </c>
      <c r="C74" s="63" t="s">
        <v>107</v>
      </c>
      <c r="D74" s="63"/>
      <c r="E74" s="63"/>
      <c r="F74" s="63"/>
      <c r="G74" s="63"/>
    </row>
    <row r="75" spans="1:7" ht="39" customHeight="1" x14ac:dyDescent="0.25">
      <c r="A75" s="17" t="s">
        <v>108</v>
      </c>
      <c r="B75" s="18" t="s">
        <v>255</v>
      </c>
      <c r="C75" s="19" t="s">
        <v>109</v>
      </c>
      <c r="D75" s="46" t="s">
        <v>225</v>
      </c>
      <c r="E75" s="31">
        <v>2950</v>
      </c>
      <c r="F75" s="24"/>
      <c r="G75" s="44">
        <f t="shared" ref="G75:G78" si="9">ROUND(E75*F75,2)</f>
        <v>0</v>
      </c>
    </row>
    <row r="76" spans="1:7" ht="39.75" customHeight="1" x14ac:dyDescent="0.25">
      <c r="A76" s="14" t="s">
        <v>110</v>
      </c>
      <c r="B76" s="10" t="s">
        <v>256</v>
      </c>
      <c r="C76" s="7" t="s">
        <v>111</v>
      </c>
      <c r="D76" s="36" t="s">
        <v>225</v>
      </c>
      <c r="E76" s="32">
        <v>5900</v>
      </c>
      <c r="F76" s="25"/>
      <c r="G76" s="44">
        <f t="shared" si="9"/>
        <v>0</v>
      </c>
    </row>
    <row r="77" spans="1:7" ht="66" customHeight="1" x14ac:dyDescent="0.25">
      <c r="A77" s="14" t="s">
        <v>112</v>
      </c>
      <c r="B77" s="10" t="s">
        <v>257</v>
      </c>
      <c r="C77" s="7" t="s">
        <v>113</v>
      </c>
      <c r="D77" s="36" t="s">
        <v>225</v>
      </c>
      <c r="E77" s="32">
        <v>2950</v>
      </c>
      <c r="F77" s="25"/>
      <c r="G77" s="44">
        <f t="shared" si="9"/>
        <v>0</v>
      </c>
    </row>
    <row r="78" spans="1:7" ht="69.75" customHeight="1" thickBot="1" x14ac:dyDescent="0.3">
      <c r="A78" s="35" t="s">
        <v>114</v>
      </c>
      <c r="B78" s="36" t="s">
        <v>257</v>
      </c>
      <c r="C78" s="37" t="s">
        <v>115</v>
      </c>
      <c r="D78" s="36" t="s">
        <v>225</v>
      </c>
      <c r="E78" s="38">
        <v>5900</v>
      </c>
      <c r="F78" s="39"/>
      <c r="G78" s="44">
        <f t="shared" si="9"/>
        <v>0</v>
      </c>
    </row>
    <row r="79" spans="1:7" s="45" customFormat="1" ht="18" customHeight="1" thickBot="1" x14ac:dyDescent="0.3">
      <c r="A79" s="62" t="s">
        <v>116</v>
      </c>
      <c r="B79" s="62"/>
      <c r="C79" s="62"/>
      <c r="D79" s="62"/>
      <c r="E79" s="62"/>
      <c r="F79" s="62"/>
      <c r="G79" s="40">
        <f>SUM(G75:G78)</f>
        <v>0</v>
      </c>
    </row>
    <row r="80" spans="1:7" s="45" customFormat="1" ht="18" customHeight="1" thickBot="1" x14ac:dyDescent="0.3">
      <c r="A80" s="20" t="s">
        <v>258</v>
      </c>
      <c r="B80" s="21" t="s">
        <v>56</v>
      </c>
      <c r="C80" s="63" t="s">
        <v>117</v>
      </c>
      <c r="D80" s="63"/>
      <c r="E80" s="63"/>
      <c r="F80" s="63"/>
      <c r="G80" s="63"/>
    </row>
    <row r="81" spans="1:7" ht="37.5" customHeight="1" x14ac:dyDescent="0.25">
      <c r="A81" s="17" t="s">
        <v>118</v>
      </c>
      <c r="B81" s="18" t="s">
        <v>259</v>
      </c>
      <c r="C81" s="19" t="s">
        <v>119</v>
      </c>
      <c r="D81" s="46" t="s">
        <v>225</v>
      </c>
      <c r="E81" s="31">
        <v>1100</v>
      </c>
      <c r="F81" s="24"/>
      <c r="G81" s="44">
        <f t="shared" ref="G81:G83" si="10">ROUND(E81*F81,2)</f>
        <v>0</v>
      </c>
    </row>
    <row r="82" spans="1:7" ht="37.5" customHeight="1" x14ac:dyDescent="0.25">
      <c r="A82" s="14" t="s">
        <v>120</v>
      </c>
      <c r="B82" s="10" t="s">
        <v>260</v>
      </c>
      <c r="C82" s="7" t="s">
        <v>121</v>
      </c>
      <c r="D82" s="36" t="s">
        <v>225</v>
      </c>
      <c r="E82" s="32">
        <v>2950</v>
      </c>
      <c r="F82" s="25"/>
      <c r="G82" s="44">
        <f t="shared" si="10"/>
        <v>0</v>
      </c>
    </row>
    <row r="83" spans="1:7" ht="37.5" customHeight="1" thickBot="1" x14ac:dyDescent="0.3">
      <c r="A83" s="35" t="s">
        <v>122</v>
      </c>
      <c r="B83" s="36" t="s">
        <v>261</v>
      </c>
      <c r="C83" s="37" t="s">
        <v>123</v>
      </c>
      <c r="D83" s="36" t="s">
        <v>225</v>
      </c>
      <c r="E83" s="38">
        <v>470</v>
      </c>
      <c r="F83" s="39"/>
      <c r="G83" s="44">
        <f t="shared" si="10"/>
        <v>0</v>
      </c>
    </row>
    <row r="84" spans="1:7" ht="18" customHeight="1" thickBot="1" x14ac:dyDescent="0.3">
      <c r="A84" s="62" t="s">
        <v>124</v>
      </c>
      <c r="B84" s="62"/>
      <c r="C84" s="62"/>
      <c r="D84" s="62"/>
      <c r="E84" s="62"/>
      <c r="F84" s="62"/>
      <c r="G84" s="40">
        <f>SUM(G81:G83)</f>
        <v>0</v>
      </c>
    </row>
    <row r="85" spans="1:7" ht="33" customHeight="1" thickBot="1" x14ac:dyDescent="0.3">
      <c r="A85" s="20" t="s">
        <v>262</v>
      </c>
      <c r="B85" s="21" t="s">
        <v>56</v>
      </c>
      <c r="C85" s="63" t="s">
        <v>125</v>
      </c>
      <c r="D85" s="63"/>
      <c r="E85" s="63"/>
      <c r="F85" s="63"/>
      <c r="G85" s="63"/>
    </row>
    <row r="86" spans="1:7" ht="75" x14ac:dyDescent="0.25">
      <c r="A86" s="17" t="s">
        <v>126</v>
      </c>
      <c r="B86" s="18" t="s">
        <v>265</v>
      </c>
      <c r="C86" s="19" t="s">
        <v>127</v>
      </c>
      <c r="D86" s="46" t="s">
        <v>225</v>
      </c>
      <c r="E86" s="31">
        <v>5090</v>
      </c>
      <c r="F86" s="24"/>
      <c r="G86" s="44">
        <f t="shared" ref="G86:G87" si="11">ROUND(E86*F86,2)</f>
        <v>0</v>
      </c>
    </row>
    <row r="87" spans="1:7" ht="75.75" thickBot="1" x14ac:dyDescent="0.3">
      <c r="A87" s="35" t="s">
        <v>128</v>
      </c>
      <c r="B87" s="36" t="s">
        <v>266</v>
      </c>
      <c r="C87" s="37" t="s">
        <v>129</v>
      </c>
      <c r="D87" s="36" t="s">
        <v>225</v>
      </c>
      <c r="E87" s="38">
        <v>3920</v>
      </c>
      <c r="F87" s="39"/>
      <c r="G87" s="44">
        <f t="shared" si="11"/>
        <v>0</v>
      </c>
    </row>
    <row r="88" spans="1:7" ht="33" customHeight="1" thickBot="1" x14ac:dyDescent="0.3">
      <c r="A88" s="62" t="s">
        <v>130</v>
      </c>
      <c r="B88" s="62"/>
      <c r="C88" s="62"/>
      <c r="D88" s="62"/>
      <c r="E88" s="62"/>
      <c r="F88" s="62"/>
      <c r="G88" s="40">
        <f>SUM(G86:G87)</f>
        <v>0</v>
      </c>
    </row>
    <row r="89" spans="1:7" ht="18" customHeight="1" thickBot="1" x14ac:dyDescent="0.3">
      <c r="A89" s="20" t="s">
        <v>263</v>
      </c>
      <c r="B89" s="21" t="s">
        <v>56</v>
      </c>
      <c r="C89" s="63" t="s">
        <v>131</v>
      </c>
      <c r="D89" s="63"/>
      <c r="E89" s="63"/>
      <c r="F89" s="63"/>
      <c r="G89" s="63"/>
    </row>
    <row r="90" spans="1:7" ht="60.75" thickBot="1" x14ac:dyDescent="0.3">
      <c r="A90" s="47" t="s">
        <v>132</v>
      </c>
      <c r="B90" s="46" t="s">
        <v>267</v>
      </c>
      <c r="C90" s="48" t="s">
        <v>133</v>
      </c>
      <c r="D90" s="46" t="s">
        <v>225</v>
      </c>
      <c r="E90" s="49">
        <v>270</v>
      </c>
      <c r="F90" s="50"/>
      <c r="G90" s="44">
        <f t="shared" ref="G90" si="12">ROUND(E90*F90,2)</f>
        <v>0</v>
      </c>
    </row>
    <row r="91" spans="1:7" ht="18" customHeight="1" thickBot="1" x14ac:dyDescent="0.3">
      <c r="A91" s="62" t="s">
        <v>134</v>
      </c>
      <c r="B91" s="62"/>
      <c r="C91" s="62"/>
      <c r="D91" s="62"/>
      <c r="E91" s="62"/>
      <c r="F91" s="62"/>
      <c r="G91" s="40">
        <f>SUM(G90)</f>
        <v>0</v>
      </c>
    </row>
    <row r="92" spans="1:7" ht="18" customHeight="1" thickBot="1" x14ac:dyDescent="0.3">
      <c r="A92" s="20" t="s">
        <v>264</v>
      </c>
      <c r="B92" s="21" t="s">
        <v>56</v>
      </c>
      <c r="C92" s="63" t="s">
        <v>135</v>
      </c>
      <c r="D92" s="63"/>
      <c r="E92" s="63"/>
      <c r="F92" s="63"/>
      <c r="G92" s="63"/>
    </row>
    <row r="93" spans="1:7" ht="45.75" thickBot="1" x14ac:dyDescent="0.3">
      <c r="A93" s="47" t="s">
        <v>136</v>
      </c>
      <c r="B93" s="46" t="s">
        <v>268</v>
      </c>
      <c r="C93" s="48" t="s">
        <v>137</v>
      </c>
      <c r="D93" s="46" t="s">
        <v>225</v>
      </c>
      <c r="E93" s="49">
        <v>2950</v>
      </c>
      <c r="F93" s="50"/>
      <c r="G93" s="44">
        <f t="shared" ref="G93" si="13">ROUND(E93*F93,2)</f>
        <v>0</v>
      </c>
    </row>
    <row r="94" spans="1:7" s="45" customFormat="1" ht="18" customHeight="1" thickBot="1" x14ac:dyDescent="0.3">
      <c r="A94" s="67" t="s">
        <v>138</v>
      </c>
      <c r="B94" s="68"/>
      <c r="C94" s="68"/>
      <c r="D94" s="68"/>
      <c r="E94" s="68"/>
      <c r="F94" s="69"/>
      <c r="G94" s="40">
        <f>SUM(G93)</f>
        <v>0</v>
      </c>
    </row>
    <row r="95" spans="1:7" s="45" customFormat="1" ht="18" customHeight="1" thickBot="1" x14ac:dyDescent="0.3">
      <c r="A95" s="67" t="s">
        <v>139</v>
      </c>
      <c r="B95" s="68"/>
      <c r="C95" s="68"/>
      <c r="D95" s="68"/>
      <c r="E95" s="68"/>
      <c r="F95" s="69"/>
      <c r="G95" s="40">
        <f>SUM(G94,G91,G88,G84,G79,G73)</f>
        <v>0</v>
      </c>
    </row>
    <row r="96" spans="1:7" s="45" customFormat="1" ht="18" customHeight="1" thickBot="1" x14ac:dyDescent="0.3">
      <c r="A96" s="20">
        <v>5</v>
      </c>
      <c r="B96" s="21"/>
      <c r="C96" s="64" t="s">
        <v>140</v>
      </c>
      <c r="D96" s="65"/>
      <c r="E96" s="65"/>
      <c r="F96" s="65"/>
      <c r="G96" s="66"/>
    </row>
    <row r="97" spans="1:7" s="45" customFormat="1" ht="18" customHeight="1" thickBot="1" x14ac:dyDescent="0.3">
      <c r="A97" s="20" t="s">
        <v>269</v>
      </c>
      <c r="B97" s="21" t="s">
        <v>56</v>
      </c>
      <c r="C97" s="64" t="s">
        <v>141</v>
      </c>
      <c r="D97" s="65"/>
      <c r="E97" s="65"/>
      <c r="F97" s="65"/>
      <c r="G97" s="66"/>
    </row>
    <row r="98" spans="1:7" ht="60.75" thickBot="1" x14ac:dyDescent="0.3">
      <c r="A98" s="47" t="s">
        <v>142</v>
      </c>
      <c r="B98" s="46" t="s">
        <v>272</v>
      </c>
      <c r="C98" s="48" t="s">
        <v>143</v>
      </c>
      <c r="D98" s="46" t="s">
        <v>225</v>
      </c>
      <c r="E98" s="49">
        <v>270.16000000000003</v>
      </c>
      <c r="F98" s="50"/>
      <c r="G98" s="44">
        <f t="shared" ref="G98" si="14">ROUND(E98*F98,2)</f>
        <v>0</v>
      </c>
    </row>
    <row r="99" spans="1:7" ht="18" customHeight="1" thickBot="1" x14ac:dyDescent="0.3">
      <c r="A99" s="62" t="s">
        <v>144</v>
      </c>
      <c r="B99" s="62"/>
      <c r="C99" s="62"/>
      <c r="D99" s="62"/>
      <c r="E99" s="62"/>
      <c r="F99" s="62"/>
      <c r="G99" s="40">
        <f>SUM(G98)</f>
        <v>0</v>
      </c>
    </row>
    <row r="100" spans="1:7" ht="18" customHeight="1" thickBot="1" x14ac:dyDescent="0.3">
      <c r="A100" s="20" t="s">
        <v>270</v>
      </c>
      <c r="B100" s="21" t="s">
        <v>56</v>
      </c>
      <c r="C100" s="63" t="s">
        <v>145</v>
      </c>
      <c r="D100" s="63"/>
      <c r="E100" s="63"/>
      <c r="F100" s="63"/>
      <c r="G100" s="63"/>
    </row>
    <row r="101" spans="1:7" ht="60.75" thickBot="1" x14ac:dyDescent="0.3">
      <c r="A101" s="47" t="s">
        <v>146</v>
      </c>
      <c r="B101" s="46" t="s">
        <v>273</v>
      </c>
      <c r="C101" s="48" t="s">
        <v>147</v>
      </c>
      <c r="D101" s="46" t="s">
        <v>225</v>
      </c>
      <c r="E101" s="49">
        <v>2950.4839999999999</v>
      </c>
      <c r="F101" s="50"/>
      <c r="G101" s="44">
        <f t="shared" ref="G101" si="15">ROUND(E101*F101,2)</f>
        <v>0</v>
      </c>
    </row>
    <row r="102" spans="1:7" ht="18" customHeight="1" thickBot="1" x14ac:dyDescent="0.3">
      <c r="A102" s="62" t="s">
        <v>148</v>
      </c>
      <c r="B102" s="62"/>
      <c r="C102" s="62"/>
      <c r="D102" s="62"/>
      <c r="E102" s="62"/>
      <c r="F102" s="62"/>
      <c r="G102" s="40">
        <f>SUM(G101)</f>
        <v>0</v>
      </c>
    </row>
    <row r="103" spans="1:7" ht="18" customHeight="1" thickBot="1" x14ac:dyDescent="0.3">
      <c r="A103" s="20" t="s">
        <v>271</v>
      </c>
      <c r="B103" s="21" t="s">
        <v>56</v>
      </c>
      <c r="C103" s="63" t="s">
        <v>149</v>
      </c>
      <c r="D103" s="63"/>
      <c r="E103" s="63"/>
      <c r="F103" s="63"/>
      <c r="G103" s="63"/>
    </row>
    <row r="104" spans="1:7" ht="45.75" thickBot="1" x14ac:dyDescent="0.3">
      <c r="A104" s="47" t="s">
        <v>150</v>
      </c>
      <c r="B104" s="46" t="s">
        <v>274</v>
      </c>
      <c r="C104" s="48" t="s">
        <v>151</v>
      </c>
      <c r="D104" s="46" t="s">
        <v>225</v>
      </c>
      <c r="E104" s="49">
        <v>2950.4839999999999</v>
      </c>
      <c r="F104" s="50"/>
      <c r="G104" s="44">
        <f t="shared" ref="G104" si="16">ROUND(E104*F104,2)</f>
        <v>0</v>
      </c>
    </row>
    <row r="105" spans="1:7" ht="18" customHeight="1" thickBot="1" x14ac:dyDescent="0.3">
      <c r="A105" s="62" t="s">
        <v>152</v>
      </c>
      <c r="B105" s="62"/>
      <c r="C105" s="62"/>
      <c r="D105" s="62"/>
      <c r="E105" s="62"/>
      <c r="F105" s="62"/>
      <c r="G105" s="40">
        <f>SUM(G104)</f>
        <v>0</v>
      </c>
    </row>
    <row r="106" spans="1:7" ht="18" customHeight="1" thickBot="1" x14ac:dyDescent="0.3">
      <c r="A106" s="62" t="s">
        <v>153</v>
      </c>
      <c r="B106" s="62"/>
      <c r="C106" s="62"/>
      <c r="D106" s="62"/>
      <c r="E106" s="62"/>
      <c r="F106" s="62"/>
      <c r="G106" s="40">
        <f>SUM(G105,G102,G99)</f>
        <v>0</v>
      </c>
    </row>
    <row r="107" spans="1:7" ht="18" customHeight="1" thickBot="1" x14ac:dyDescent="0.3">
      <c r="A107" s="20">
        <v>6</v>
      </c>
      <c r="B107" s="21"/>
      <c r="C107" s="64" t="s">
        <v>154</v>
      </c>
      <c r="D107" s="65"/>
      <c r="E107" s="65"/>
      <c r="F107" s="65"/>
      <c r="G107" s="66"/>
    </row>
    <row r="108" spans="1:7" ht="45" x14ac:dyDescent="0.25">
      <c r="A108" s="17" t="s">
        <v>155</v>
      </c>
      <c r="B108" s="18" t="s">
        <v>275</v>
      </c>
      <c r="C108" s="19" t="s">
        <v>156</v>
      </c>
      <c r="D108" s="18" t="s">
        <v>226</v>
      </c>
      <c r="E108" s="31">
        <v>730.024</v>
      </c>
      <c r="F108" s="24"/>
      <c r="G108" s="44">
        <f t="shared" ref="G108:G110" si="17">ROUND(E108*F108,2)</f>
        <v>0</v>
      </c>
    </row>
    <row r="109" spans="1:7" ht="90" x14ac:dyDescent="0.25">
      <c r="A109" s="14" t="s">
        <v>157</v>
      </c>
      <c r="B109" s="10" t="s">
        <v>276</v>
      </c>
      <c r="C109" s="7" t="s">
        <v>158</v>
      </c>
      <c r="D109" s="10" t="s">
        <v>226</v>
      </c>
      <c r="E109" s="32">
        <v>730.024</v>
      </c>
      <c r="F109" s="25"/>
      <c r="G109" s="26">
        <f t="shared" si="17"/>
        <v>0</v>
      </c>
    </row>
    <row r="110" spans="1:7" ht="30.75" thickBot="1" x14ac:dyDescent="0.3">
      <c r="A110" s="15" t="s">
        <v>306</v>
      </c>
      <c r="B110" s="11" t="s">
        <v>277</v>
      </c>
      <c r="C110" s="8" t="s">
        <v>159</v>
      </c>
      <c r="D110" s="11" t="s">
        <v>225</v>
      </c>
      <c r="E110" s="33">
        <v>7300.2439999999997</v>
      </c>
      <c r="F110" s="27"/>
      <c r="G110" s="28">
        <f t="shared" si="17"/>
        <v>0</v>
      </c>
    </row>
    <row r="111" spans="1:7" ht="18" customHeight="1" thickBot="1" x14ac:dyDescent="0.3">
      <c r="A111" s="62" t="s">
        <v>160</v>
      </c>
      <c r="B111" s="62"/>
      <c r="C111" s="62"/>
      <c r="D111" s="62"/>
      <c r="E111" s="62"/>
      <c r="F111" s="62"/>
      <c r="G111" s="40">
        <f>SUM(G108:G110)</f>
        <v>0</v>
      </c>
    </row>
    <row r="112" spans="1:7" ht="18" customHeight="1" thickBot="1" x14ac:dyDescent="0.3">
      <c r="A112" s="20">
        <v>7</v>
      </c>
      <c r="B112" s="21"/>
      <c r="C112" s="63" t="s">
        <v>161</v>
      </c>
      <c r="D112" s="63"/>
      <c r="E112" s="63"/>
      <c r="F112" s="63"/>
      <c r="G112" s="63"/>
    </row>
    <row r="113" spans="1:7" ht="18" customHeight="1" thickBot="1" x14ac:dyDescent="0.3">
      <c r="A113" s="20" t="s">
        <v>278</v>
      </c>
      <c r="B113" s="21" t="s">
        <v>162</v>
      </c>
      <c r="C113" s="63" t="s">
        <v>163</v>
      </c>
      <c r="D113" s="63"/>
      <c r="E113" s="63"/>
      <c r="F113" s="63"/>
      <c r="G113" s="63"/>
    </row>
    <row r="114" spans="1:7" ht="45" x14ac:dyDescent="0.25">
      <c r="A114" s="17" t="s">
        <v>307</v>
      </c>
      <c r="B114" s="18" t="s">
        <v>279</v>
      </c>
      <c r="C114" s="19" t="s">
        <v>165</v>
      </c>
      <c r="D114" s="18" t="s">
        <v>226</v>
      </c>
      <c r="E114" s="31">
        <v>90</v>
      </c>
      <c r="F114" s="24"/>
      <c r="G114" s="44">
        <f t="shared" ref="G114:G129" si="18">ROUND(E114*F114,2)</f>
        <v>0</v>
      </c>
    </row>
    <row r="115" spans="1:7" ht="30" x14ac:dyDescent="0.25">
      <c r="A115" s="14" t="s">
        <v>164</v>
      </c>
      <c r="B115" s="10" t="s">
        <v>280</v>
      </c>
      <c r="C115" s="7" t="s">
        <v>167</v>
      </c>
      <c r="D115" s="10" t="s">
        <v>226</v>
      </c>
      <c r="E115" s="32">
        <v>331</v>
      </c>
      <c r="F115" s="25"/>
      <c r="G115" s="44">
        <f t="shared" si="18"/>
        <v>0</v>
      </c>
    </row>
    <row r="116" spans="1:7" ht="75" x14ac:dyDescent="0.25">
      <c r="A116" s="14" t="s">
        <v>166</v>
      </c>
      <c r="B116" s="10" t="s">
        <v>234</v>
      </c>
      <c r="C116" s="7" t="s">
        <v>42</v>
      </c>
      <c r="D116" s="10" t="s">
        <v>226</v>
      </c>
      <c r="E116" s="32">
        <v>210.5</v>
      </c>
      <c r="F116" s="25"/>
      <c r="G116" s="44">
        <f t="shared" si="18"/>
        <v>0</v>
      </c>
    </row>
    <row r="117" spans="1:7" ht="60" x14ac:dyDescent="0.25">
      <c r="A117" s="14" t="s">
        <v>168</v>
      </c>
      <c r="B117" s="10" t="s">
        <v>282</v>
      </c>
      <c r="C117" s="7" t="s">
        <v>170</v>
      </c>
      <c r="D117" s="10" t="s">
        <v>226</v>
      </c>
      <c r="E117" s="32">
        <v>210.5</v>
      </c>
      <c r="F117" s="25"/>
      <c r="G117" s="44">
        <f t="shared" si="18"/>
        <v>0</v>
      </c>
    </row>
    <row r="118" spans="1:7" ht="60" x14ac:dyDescent="0.25">
      <c r="A118" s="14" t="s">
        <v>169</v>
      </c>
      <c r="B118" s="10" t="s">
        <v>281</v>
      </c>
      <c r="C118" s="7" t="s">
        <v>172</v>
      </c>
      <c r="D118" s="36" t="s">
        <v>225</v>
      </c>
      <c r="E118" s="32">
        <v>256</v>
      </c>
      <c r="F118" s="25"/>
      <c r="G118" s="44">
        <f t="shared" si="18"/>
        <v>0</v>
      </c>
    </row>
    <row r="119" spans="1:7" ht="60" x14ac:dyDescent="0.25">
      <c r="A119" s="14" t="s">
        <v>171</v>
      </c>
      <c r="B119" s="10" t="s">
        <v>287</v>
      </c>
      <c r="C119" s="7" t="s">
        <v>174</v>
      </c>
      <c r="D119" s="36" t="s">
        <v>225</v>
      </c>
      <c r="E119" s="32">
        <v>160</v>
      </c>
      <c r="F119" s="25"/>
      <c r="G119" s="44">
        <f t="shared" si="18"/>
        <v>0</v>
      </c>
    </row>
    <row r="120" spans="1:7" ht="30" x14ac:dyDescent="0.25">
      <c r="A120" s="14" t="s">
        <v>173</v>
      </c>
      <c r="B120" s="10" t="s">
        <v>288</v>
      </c>
      <c r="C120" s="7" t="s">
        <v>176</v>
      </c>
      <c r="D120" s="10" t="s">
        <v>90</v>
      </c>
      <c r="E120" s="32">
        <v>20</v>
      </c>
      <c r="F120" s="25"/>
      <c r="G120" s="44">
        <f t="shared" si="18"/>
        <v>0</v>
      </c>
    </row>
    <row r="121" spans="1:7" ht="45" x14ac:dyDescent="0.25">
      <c r="A121" s="14" t="s">
        <v>175</v>
      </c>
      <c r="B121" s="10" t="s">
        <v>289</v>
      </c>
      <c r="C121" s="7" t="s">
        <v>178</v>
      </c>
      <c r="D121" s="10" t="s">
        <v>179</v>
      </c>
      <c r="E121" s="32">
        <v>1</v>
      </c>
      <c r="F121" s="25"/>
      <c r="G121" s="44">
        <f t="shared" si="18"/>
        <v>0</v>
      </c>
    </row>
    <row r="122" spans="1:7" ht="30" x14ac:dyDescent="0.25">
      <c r="A122" s="14" t="s">
        <v>177</v>
      </c>
      <c r="B122" s="10" t="s">
        <v>283</v>
      </c>
      <c r="C122" s="7" t="s">
        <v>181</v>
      </c>
      <c r="D122" s="10" t="s">
        <v>226</v>
      </c>
      <c r="E122" s="32">
        <v>12.8</v>
      </c>
      <c r="F122" s="25"/>
      <c r="G122" s="44">
        <f t="shared" si="18"/>
        <v>0</v>
      </c>
    </row>
    <row r="123" spans="1:7" ht="30" x14ac:dyDescent="0.25">
      <c r="A123" s="14" t="s">
        <v>180</v>
      </c>
      <c r="B123" s="10" t="s">
        <v>290</v>
      </c>
      <c r="C123" s="7" t="s">
        <v>183</v>
      </c>
      <c r="D123" s="10" t="s">
        <v>22</v>
      </c>
      <c r="E123" s="32">
        <v>160</v>
      </c>
      <c r="F123" s="25"/>
      <c r="G123" s="44">
        <f t="shared" si="18"/>
        <v>0</v>
      </c>
    </row>
    <row r="124" spans="1:7" ht="30" x14ac:dyDescent="0.25">
      <c r="A124" s="14" t="s">
        <v>182</v>
      </c>
      <c r="B124" s="10" t="s">
        <v>291</v>
      </c>
      <c r="C124" s="7" t="s">
        <v>181</v>
      </c>
      <c r="D124" s="10" t="s">
        <v>226</v>
      </c>
      <c r="E124" s="32">
        <v>2.5</v>
      </c>
      <c r="F124" s="25"/>
      <c r="G124" s="44">
        <f t="shared" si="18"/>
        <v>0</v>
      </c>
    </row>
    <row r="125" spans="1:7" ht="30" x14ac:dyDescent="0.25">
      <c r="A125" s="14" t="s">
        <v>184</v>
      </c>
      <c r="B125" s="10" t="s">
        <v>292</v>
      </c>
      <c r="C125" s="7" t="s">
        <v>186</v>
      </c>
      <c r="D125" s="10" t="s">
        <v>22</v>
      </c>
      <c r="E125" s="32">
        <v>25</v>
      </c>
      <c r="F125" s="25"/>
      <c r="G125" s="44">
        <f t="shared" si="18"/>
        <v>0</v>
      </c>
    </row>
    <row r="126" spans="1:7" ht="75" x14ac:dyDescent="0.25">
      <c r="A126" s="14" t="s">
        <v>185</v>
      </c>
      <c r="B126" s="10" t="s">
        <v>293</v>
      </c>
      <c r="C126" s="7" t="s">
        <v>188</v>
      </c>
      <c r="D126" s="10" t="s">
        <v>226</v>
      </c>
      <c r="E126" s="32">
        <v>189.45</v>
      </c>
      <c r="F126" s="25"/>
      <c r="G126" s="44">
        <f t="shared" si="18"/>
        <v>0</v>
      </c>
    </row>
    <row r="127" spans="1:7" ht="45" x14ac:dyDescent="0.25">
      <c r="A127" s="14" t="s">
        <v>187</v>
      </c>
      <c r="B127" s="10" t="s">
        <v>275</v>
      </c>
      <c r="C127" s="7" t="s">
        <v>190</v>
      </c>
      <c r="D127" s="10" t="s">
        <v>226</v>
      </c>
      <c r="E127" s="32">
        <v>189.45</v>
      </c>
      <c r="F127" s="25"/>
      <c r="G127" s="44">
        <f t="shared" si="18"/>
        <v>0</v>
      </c>
    </row>
    <row r="128" spans="1:7" ht="30" x14ac:dyDescent="0.25">
      <c r="A128" s="14" t="s">
        <v>189</v>
      </c>
      <c r="B128" s="10" t="s">
        <v>294</v>
      </c>
      <c r="C128" s="7" t="s">
        <v>192</v>
      </c>
      <c r="D128" s="10" t="s">
        <v>16</v>
      </c>
      <c r="E128" s="32">
        <v>6</v>
      </c>
      <c r="F128" s="25"/>
      <c r="G128" s="44">
        <f t="shared" si="18"/>
        <v>0</v>
      </c>
    </row>
    <row r="129" spans="1:7" ht="45.75" thickBot="1" x14ac:dyDescent="0.3">
      <c r="A129" s="35" t="s">
        <v>191</v>
      </c>
      <c r="B129" s="36" t="s">
        <v>284</v>
      </c>
      <c r="C129" s="37" t="s">
        <v>193</v>
      </c>
      <c r="D129" s="36" t="s">
        <v>16</v>
      </c>
      <c r="E129" s="38">
        <v>20</v>
      </c>
      <c r="F129" s="39"/>
      <c r="G129" s="44">
        <f t="shared" si="18"/>
        <v>0</v>
      </c>
    </row>
    <row r="130" spans="1:7" ht="18" customHeight="1" thickBot="1" x14ac:dyDescent="0.3">
      <c r="A130" s="62" t="s">
        <v>194</v>
      </c>
      <c r="B130" s="62"/>
      <c r="C130" s="62"/>
      <c r="D130" s="62"/>
      <c r="E130" s="62"/>
      <c r="F130" s="62"/>
      <c r="G130" s="40">
        <f>SUM(G114:G129)</f>
        <v>0</v>
      </c>
    </row>
    <row r="131" spans="1:7" ht="18" customHeight="1" thickBot="1" x14ac:dyDescent="0.3">
      <c r="A131" s="62" t="s">
        <v>195</v>
      </c>
      <c r="B131" s="62"/>
      <c r="C131" s="62"/>
      <c r="D131" s="62"/>
      <c r="E131" s="62"/>
      <c r="F131" s="62"/>
      <c r="G131" s="40">
        <f>SUM(G114:G129)</f>
        <v>0</v>
      </c>
    </row>
    <row r="132" spans="1:7" ht="18" customHeight="1" thickBot="1" x14ac:dyDescent="0.3">
      <c r="A132" s="20">
        <v>8</v>
      </c>
      <c r="B132" s="21"/>
      <c r="C132" s="63" t="s">
        <v>196</v>
      </c>
      <c r="D132" s="63"/>
      <c r="E132" s="63"/>
      <c r="F132" s="63"/>
      <c r="G132" s="63"/>
    </row>
    <row r="133" spans="1:7" ht="18" customHeight="1" thickBot="1" x14ac:dyDescent="0.3">
      <c r="A133" s="20" t="s">
        <v>285</v>
      </c>
      <c r="B133" s="21" t="s">
        <v>56</v>
      </c>
      <c r="C133" s="63" t="s">
        <v>197</v>
      </c>
      <c r="D133" s="63"/>
      <c r="E133" s="63"/>
      <c r="F133" s="63"/>
      <c r="G133" s="63"/>
    </row>
    <row r="134" spans="1:7" ht="60" x14ac:dyDescent="0.25">
      <c r="A134" s="17" t="s">
        <v>308</v>
      </c>
      <c r="B134" s="18" t="s">
        <v>286</v>
      </c>
      <c r="C134" s="19" t="s">
        <v>199</v>
      </c>
      <c r="D134" s="46" t="s">
        <v>225</v>
      </c>
      <c r="E134" s="31">
        <v>1970</v>
      </c>
      <c r="F134" s="24"/>
      <c r="G134" s="44">
        <f t="shared" ref="G134:G136" si="19">ROUND(E134*F134,2)</f>
        <v>0</v>
      </c>
    </row>
    <row r="135" spans="1:7" ht="75" x14ac:dyDescent="0.25">
      <c r="A135" s="14" t="s">
        <v>198</v>
      </c>
      <c r="B135" s="10" t="s">
        <v>286</v>
      </c>
      <c r="C135" s="7" t="s">
        <v>201</v>
      </c>
      <c r="D135" s="36" t="s">
        <v>225</v>
      </c>
      <c r="E135" s="32">
        <v>1800</v>
      </c>
      <c r="F135" s="25"/>
      <c r="G135" s="44">
        <f t="shared" si="19"/>
        <v>0</v>
      </c>
    </row>
    <row r="136" spans="1:7" ht="60.75" thickBot="1" x14ac:dyDescent="0.3">
      <c r="A136" s="35" t="s">
        <v>200</v>
      </c>
      <c r="B136" s="36" t="s">
        <v>286</v>
      </c>
      <c r="C136" s="37" t="s">
        <v>202</v>
      </c>
      <c r="D136" s="36" t="s">
        <v>225</v>
      </c>
      <c r="E136" s="38">
        <v>860.27300000000002</v>
      </c>
      <c r="F136" s="39"/>
      <c r="G136" s="44">
        <f t="shared" si="19"/>
        <v>0</v>
      </c>
    </row>
    <row r="137" spans="1:7" ht="18" customHeight="1" thickBot="1" x14ac:dyDescent="0.3">
      <c r="A137" s="62" t="s">
        <v>203</v>
      </c>
      <c r="B137" s="62"/>
      <c r="C137" s="62"/>
      <c r="D137" s="62"/>
      <c r="E137" s="62"/>
      <c r="F137" s="62"/>
      <c r="G137" s="40">
        <f>SUM(G134:G136)</f>
        <v>0</v>
      </c>
    </row>
    <row r="138" spans="1:7" ht="18" customHeight="1" thickBot="1" x14ac:dyDescent="0.3">
      <c r="A138" s="62" t="s">
        <v>204</v>
      </c>
      <c r="B138" s="62"/>
      <c r="C138" s="62"/>
      <c r="D138" s="62"/>
      <c r="E138" s="62"/>
      <c r="F138" s="62"/>
      <c r="G138" s="40">
        <f>SUM(G137)</f>
        <v>0</v>
      </c>
    </row>
    <row r="139" spans="1:7" s="1" customFormat="1" ht="18" customHeight="1" x14ac:dyDescent="0.25">
      <c r="A139" s="74" t="s">
        <v>213</v>
      </c>
      <c r="B139" s="74"/>
      <c r="C139" s="74"/>
      <c r="D139" s="74"/>
      <c r="E139" s="74"/>
      <c r="F139" s="74"/>
      <c r="G139" s="2">
        <f>SUM(G134:G136,G114:G129,G108:G110,G104,G101,G98,G93,G90,G86:G87,G81:G83,G75:G78,G72,G66:G67,G62:G63,G56:G59,G51:G53,G44:G48,G36:G38,G31:G32,G18:G24,G14:G15)</f>
        <v>0</v>
      </c>
    </row>
    <row r="140" spans="1:7" s="1" customFormat="1" ht="18" customHeight="1" x14ac:dyDescent="0.25">
      <c r="A140" s="75" t="s">
        <v>214</v>
      </c>
      <c r="B140" s="75"/>
      <c r="C140" s="75"/>
      <c r="D140" s="75"/>
      <c r="E140" s="75"/>
      <c r="F140" s="75"/>
      <c r="G140" s="3">
        <f>G139*23%</f>
        <v>0</v>
      </c>
    </row>
    <row r="141" spans="1:7" s="1" customFormat="1" ht="18" customHeight="1" thickBot="1" x14ac:dyDescent="0.3">
      <c r="A141" s="77" t="s">
        <v>215</v>
      </c>
      <c r="B141" s="77"/>
      <c r="C141" s="77"/>
      <c r="D141" s="77"/>
      <c r="E141" s="77"/>
      <c r="F141" s="77"/>
      <c r="G141" s="4">
        <f>G139+G140</f>
        <v>0</v>
      </c>
    </row>
  </sheetData>
  <mergeCells count="78">
    <mergeCell ref="A1:G1"/>
    <mergeCell ref="A2:G2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A141:F141"/>
    <mergeCell ref="A16:F16"/>
    <mergeCell ref="C11:G11"/>
    <mergeCell ref="C12:G12"/>
    <mergeCell ref="C13:G13"/>
    <mergeCell ref="C17:G17"/>
    <mergeCell ref="A41:F41"/>
    <mergeCell ref="C71:G71"/>
    <mergeCell ref="C43:G43"/>
    <mergeCell ref="A49:F49"/>
    <mergeCell ref="C50:G50"/>
    <mergeCell ref="A54:F54"/>
    <mergeCell ref="C55:G55"/>
    <mergeCell ref="C61:G61"/>
    <mergeCell ref="A60:F60"/>
    <mergeCell ref="A64:F64"/>
    <mergeCell ref="A8:B8"/>
    <mergeCell ref="C8:G8"/>
    <mergeCell ref="A9:G9"/>
    <mergeCell ref="A139:F139"/>
    <mergeCell ref="A140:F140"/>
    <mergeCell ref="C42:G42"/>
    <mergeCell ref="A25:F25"/>
    <mergeCell ref="A26:F26"/>
    <mergeCell ref="A27:F27"/>
    <mergeCell ref="C28:G28"/>
    <mergeCell ref="C29:G29"/>
    <mergeCell ref="C30:G30"/>
    <mergeCell ref="C35:G35"/>
    <mergeCell ref="A34:F34"/>
    <mergeCell ref="A39:F39"/>
    <mergeCell ref="A40:F40"/>
    <mergeCell ref="C65:G65"/>
    <mergeCell ref="A68:F68"/>
    <mergeCell ref="A69:F69"/>
    <mergeCell ref="C70:G70"/>
    <mergeCell ref="A95:F95"/>
    <mergeCell ref="A73:F73"/>
    <mergeCell ref="C74:G74"/>
    <mergeCell ref="C80:G80"/>
    <mergeCell ref="A79:F79"/>
    <mergeCell ref="C85:G85"/>
    <mergeCell ref="A84:F84"/>
    <mergeCell ref="A88:F88"/>
    <mergeCell ref="C89:G89"/>
    <mergeCell ref="A91:F91"/>
    <mergeCell ref="C92:G92"/>
    <mergeCell ref="A94:F94"/>
    <mergeCell ref="C96:G96"/>
    <mergeCell ref="C97:G97"/>
    <mergeCell ref="A105:F105"/>
    <mergeCell ref="A106:F106"/>
    <mergeCell ref="C107:G107"/>
    <mergeCell ref="A99:F99"/>
    <mergeCell ref="C100:G100"/>
    <mergeCell ref="A102:F102"/>
    <mergeCell ref="C103:G103"/>
    <mergeCell ref="A111:F111"/>
    <mergeCell ref="C112:G112"/>
    <mergeCell ref="C113:G113"/>
    <mergeCell ref="A137:F137"/>
    <mergeCell ref="A138:F138"/>
    <mergeCell ref="C133:G133"/>
    <mergeCell ref="C132:G132"/>
    <mergeCell ref="A130:F130"/>
    <mergeCell ref="A131:F131"/>
  </mergeCells>
  <printOptions horizontalCentered="1"/>
  <pageMargins left="0.62992125984251968" right="0.23622047244094491" top="0.74803149606299213" bottom="0.74803149606299213" header="0.31496062992125984" footer="0.31496062992125984"/>
  <pageSetup paperSize="9" scale="85" orientation="portrait" r:id="rId1"/>
  <ignoredErrors>
    <ignoredError sqref="A17 A35 A3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Tomek</dc:creator>
  <cp:lastModifiedBy>Kalbarczyk Piotr</cp:lastModifiedBy>
  <cp:lastPrinted>2019-09-12T10:57:31Z</cp:lastPrinted>
  <dcterms:created xsi:type="dcterms:W3CDTF">2019-09-12T09:32:54Z</dcterms:created>
  <dcterms:modified xsi:type="dcterms:W3CDTF">2019-10-22T13:10:13Z</dcterms:modified>
</cp:coreProperties>
</file>