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MZD - 2019\ZADANIA TEMATYCZNE\8 - Budowa drogi łączącej budynki GTBS z ulicą Kąkolewską w Lesznie\Przedmiary\"/>
    </mc:Choice>
  </mc:AlternateContent>
  <bookViews>
    <workbookView xWindow="0" yWindow="0" windowWidth="28800" windowHeight="1153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109" i="1" l="1"/>
  <c r="G110" i="1"/>
  <c r="G108" i="1"/>
  <c r="G104" i="1"/>
  <c r="G103" i="1"/>
  <c r="G95" i="1"/>
  <c r="G96" i="1"/>
  <c r="G97" i="1"/>
  <c r="G98" i="1"/>
  <c r="G94" i="1"/>
  <c r="G90" i="1"/>
  <c r="G91" i="1"/>
  <c r="G82" i="1"/>
  <c r="G83" i="1"/>
  <c r="G84" i="1"/>
  <c r="G85" i="1"/>
  <c r="G86" i="1"/>
  <c r="G87" i="1"/>
  <c r="G88" i="1"/>
  <c r="G89" i="1"/>
  <c r="G81" i="1"/>
  <c r="G77" i="1"/>
  <c r="G78" i="1"/>
  <c r="G76" i="1"/>
  <c r="G79" i="1" s="1"/>
  <c r="G71" i="1"/>
  <c r="G72" i="1" s="1"/>
  <c r="G67" i="1"/>
  <c r="G68" i="1"/>
  <c r="G66" i="1"/>
  <c r="G69" i="1" s="1"/>
  <c r="G63" i="1"/>
  <c r="G62" i="1"/>
  <c r="G64" i="1" s="1"/>
  <c r="G57" i="1"/>
  <c r="G58" i="1" s="1"/>
  <c r="G54" i="1"/>
  <c r="G55" i="1" s="1"/>
  <c r="G52" i="1"/>
  <c r="G51" i="1"/>
  <c r="G47" i="1"/>
  <c r="G48" i="1"/>
  <c r="G46" i="1"/>
  <c r="G41" i="1"/>
  <c r="G40" i="1"/>
  <c r="G42" i="1" s="1"/>
  <c r="G37" i="1"/>
  <c r="G38" i="1" s="1"/>
  <c r="G34" i="1"/>
  <c r="G35" i="1" s="1"/>
  <c r="G31" i="1"/>
  <c r="G32" i="1" s="1"/>
  <c r="G28" i="1"/>
  <c r="G29" i="1" s="1"/>
  <c r="G24" i="1"/>
  <c r="G25" i="1"/>
  <c r="G23" i="1"/>
  <c r="G11" i="1"/>
  <c r="G12" i="1"/>
  <c r="G13" i="1"/>
  <c r="G14" i="1"/>
  <c r="G15" i="1"/>
  <c r="G16" i="1"/>
  <c r="G17" i="1"/>
  <c r="G18" i="1"/>
  <c r="G19" i="1"/>
  <c r="G20" i="1"/>
  <c r="G10" i="1"/>
  <c r="G7" i="1"/>
  <c r="G8" i="1" s="1"/>
  <c r="G105" i="1" l="1"/>
  <c r="G106" i="1" s="1"/>
  <c r="G21" i="1"/>
  <c r="G92" i="1"/>
  <c r="G100" i="1" s="1"/>
  <c r="G26" i="1"/>
  <c r="G111" i="1"/>
  <c r="G49" i="1"/>
  <c r="G59" i="1" s="1"/>
  <c r="G99" i="1"/>
  <c r="G73" i="1"/>
  <c r="G43" i="1"/>
  <c r="G112" i="1" l="1"/>
  <c r="G113" i="1" s="1"/>
  <c r="G114" i="1" s="1"/>
</calcChain>
</file>

<file path=xl/sharedStrings.xml><?xml version="1.0" encoding="utf-8"?>
<sst xmlns="http://schemas.openxmlformats.org/spreadsheetml/2006/main" count="310" uniqueCount="235">
  <si>
    <t>Lp.</t>
  </si>
  <si>
    <t>Podstawa</t>
  </si>
  <si>
    <t>Opis</t>
  </si>
  <si>
    <t>Ilość</t>
  </si>
  <si>
    <t>Cena jedn.</t>
  </si>
  <si>
    <t>Wartość</t>
  </si>
  <si>
    <t>JEZDNIA</t>
  </si>
  <si>
    <t>1.1</t>
  </si>
  <si>
    <t>Odtworzenie trasy i punktów wysokościowych D-01.01.01</t>
  </si>
  <si>
    <t>1 d.1.1</t>
  </si>
  <si>
    <t>KNNR 1 0111-01</t>
  </si>
  <si>
    <t>Roboty pomiarowe przy liniowych robotach ziemnych - trasa dróg w terenie równinnym - /obsługa geodezyjna i inwentaryzacja powykonawcza/</t>
  </si>
  <si>
    <t>km</t>
  </si>
  <si>
    <t>Razem dział: Odtworzenie trasy i punktów wysokościowych D-01.01.01</t>
  </si>
  <si>
    <t>1.2</t>
  </si>
  <si>
    <t>Rozbiórka elementów dróg D-01.02.04</t>
  </si>
  <si>
    <t>2 d.1.2</t>
  </si>
  <si>
    <t>KNR AT-03 0101-02</t>
  </si>
  <si>
    <t>Roboty remontowe - cięcie piłą nawierzchni bitumicznych na gł. 6-10 cm</t>
  </si>
  <si>
    <t>m</t>
  </si>
  <si>
    <t>3 d.1.2</t>
  </si>
  <si>
    <t>KNR 2-31 0810-02 analogia</t>
  </si>
  <si>
    <t>Rozebranie ścieku z kostki betonowej gr. 8cm na podsypce cementowo-piaskowej</t>
  </si>
  <si>
    <t>m2</t>
  </si>
  <si>
    <t>4 d.1.2</t>
  </si>
  <si>
    <t>KNR 2-31 0813-03</t>
  </si>
  <si>
    <t>Rozebranie krawężników betonowych 15x30 cm na podsypce cem.piaskowej</t>
  </si>
  <si>
    <t>5 d.1.2</t>
  </si>
  <si>
    <t>KNR 2-31 0812-03</t>
  </si>
  <si>
    <t>Rozebranie ław pod krawężniki i ściek</t>
  </si>
  <si>
    <t>m3</t>
  </si>
  <si>
    <t>6 d.1.2</t>
  </si>
  <si>
    <t>KNR 4-05I 0411-02</t>
  </si>
  <si>
    <t>Demontaż studzienek ściekowych ulicznych betonowych o śr. 500 mm z osadnikiem bez syfonu - likwidacja studzienek ściekowych fi 500 wraz z zaślepieniem odpływu</t>
  </si>
  <si>
    <t>7 d.1.2</t>
  </si>
  <si>
    <t>KNR 2-21 0101-01</t>
  </si>
  <si>
    <t>Oczyszczenie terenu z resztek budowlanych, gruzu i śmieci - zebranie i złożenie zanieczyszczeń w pryzmy</t>
  </si>
  <si>
    <t>8 d.1.2</t>
  </si>
  <si>
    <t>KNR 4-04 1103-01</t>
  </si>
  <si>
    <t>Załadowanie gruzu koparko-ładowarką na samochody samowyładowcze - współczynnik spulchnienia 1,5</t>
  </si>
  <si>
    <t>9 d.1.2</t>
  </si>
  <si>
    <t>KNR 4-04 1103-04</t>
  </si>
  <si>
    <t>Wywiezienie gruzu z terenu rozbiórki przy mechanicznym załadowaniu i wyładowaniu samochodem samowyładowczym na odleg. 1 km wraz opłatą za składowanie</t>
  </si>
  <si>
    <t>10 d.1.2</t>
  </si>
  <si>
    <t>KNR 4-04 1103-05 krotność 14</t>
  </si>
  <si>
    <t>Wywiezienie gruzu z terenu rozbiórki przy mechanicznym załadowaniu i wyładowaniu samoch.samowył.- dod.za każdy nast.rozp. 1 km ( razem 15 km ) wraz z opłatą za składowanie</t>
  </si>
  <si>
    <t>11 d.1.2</t>
  </si>
  <si>
    <t>KNR-W 2-25 0408-05 analogia</t>
  </si>
  <si>
    <t>Nawierzchnie z płyt żelbetowych pełnych (płyty o powierzchni do 3 m2) - rozebranie i wywóz na odległość do 15 km / płyty 1m x 3m x 0,15m/</t>
  </si>
  <si>
    <t>12 d.1.2</t>
  </si>
  <si>
    <t>KNNR 1 0104-15</t>
  </si>
  <si>
    <t>Karczowanie pni o śr. 56-65 cm koparką podsiębierną w gruntach kat.III-IV o normalnej wilgotności wraz z wywozem i utylizacją</t>
  </si>
  <si>
    <t>Razem dział: Rozbiórka elementów dróg D-01.02.04</t>
  </si>
  <si>
    <t>1.3</t>
  </si>
  <si>
    <t>Wykonanie wykopów w gruntach nieskalistych D-02.01.01</t>
  </si>
  <si>
    <t>13 d.1.3</t>
  </si>
  <si>
    <t>KNR 2-01 0206-02</t>
  </si>
  <si>
    <t>Roboty ziemne wykon.koparkami podsiębiernymi o poj.łyżki 0.40 m3 w gr.kat.III z transp.urobku samochod.samowyładowczymi na odległość do 1 km - korytowanie wraz z opłatą za składowanie - 90% robót ziemnych</t>
  </si>
  <si>
    <t>14 d.1.3</t>
  </si>
  <si>
    <t>KNR 2-01 0301-02</t>
  </si>
  <si>
    <t>Ręczne roboty ziemne z transportem urobku samochodami samowyładowczymi (kat.gr.III) - 10 % robót ziemnych</t>
  </si>
  <si>
    <t>15 d.1.3</t>
  </si>
  <si>
    <t>KNR 2-01 0214-04 krotność 28</t>
  </si>
  <si>
    <t>Nakłady uzupełn.za każde dalsze rozp. 0.5 km transportu ponad 1 km samochodami samowyładowczymi po drogach utwardzonych ziemi kat.III-IV ( razem 15 km )</t>
  </si>
  <si>
    <t>Razem dział: Wykonanie wykopów w gruntach nieskalistych D-02.01.01</t>
  </si>
  <si>
    <t>1.4</t>
  </si>
  <si>
    <t>Koryto wraz z profilowaniem i zagęszczaniem podłoża D-04.01.01</t>
  </si>
  <si>
    <t>16 d.1.4</t>
  </si>
  <si>
    <t>KNNR 6 0103-03</t>
  </si>
  <si>
    <t>Profilowanie i zagęszczanie podłoża wykonywane mechanicznie w gruncie kat. II-IV pod warstwy konstrukcyjne nawierzchni</t>
  </si>
  <si>
    <t>Razem dział: Koryto wraz z profilowaniem i zagęszczaniem podłoża D-04.01.01</t>
  </si>
  <si>
    <t>1.5</t>
  </si>
  <si>
    <t>Podbudowa z gruntu stabilizowanego cementem D-04.05.01</t>
  </si>
  <si>
    <t>17 d.1.5</t>
  </si>
  <si>
    <t>KNNR 6 0109-03 analogia</t>
  </si>
  <si>
    <t>Grunt stabilizowany cementem C 3/4 ( z betoniarki ) gr. 20 cm</t>
  </si>
  <si>
    <t>Razem dział: Podbudowa z gruntu stabilizowanego cementem D-04.05.01</t>
  </si>
  <si>
    <t>1.6</t>
  </si>
  <si>
    <t>Podbudowa z chudego betonu D-04.06.01</t>
  </si>
  <si>
    <t>18 d.1.6</t>
  </si>
  <si>
    <t>KNNR 6 0109-03 krotność 0,9</t>
  </si>
  <si>
    <t>Podbudowa zasadnicza z betonu cementowego C 6/9 MPa gr. 18cm</t>
  </si>
  <si>
    <t>Razem dział: Podbudowa z chudego betonu D-04.06.01</t>
  </si>
  <si>
    <t>1.7</t>
  </si>
  <si>
    <t>Nawierzchnia z betonowej kostki brukowej D-05.03.23a</t>
  </si>
  <si>
    <t>19 d.1.7</t>
  </si>
  <si>
    <t>KNR 2-31 0511-03</t>
  </si>
  <si>
    <t>Nawierzchnie z kostki brukowej betonowej szarej grub. 8 cm na podsypce cementowo-piaskowej gr. 5 cm</t>
  </si>
  <si>
    <t>Razem dział: Nawierzchnia z betonowej kostki brukowej D-05.03.23a</t>
  </si>
  <si>
    <t>1.8</t>
  </si>
  <si>
    <t>Regulacja pionowa studzienek rewizyjnych, zaworów, pokryw studni kablowych D-03.02.01a</t>
  </si>
  <si>
    <t>20 d.1.8</t>
  </si>
  <si>
    <t>KNR 2-31 1406-03</t>
  </si>
  <si>
    <t>Regulacja pionowa studzienek dla włazów kanałowych</t>
  </si>
  <si>
    <t>21 d.1.8</t>
  </si>
  <si>
    <t>KNR-W 2-19 0306-05 analogia</t>
  </si>
  <si>
    <t>Rury dwudzielne A 110 - zabezpieczenie kabla telekomunikacyjnego -  / uwzględnić wszystkie niezbędne prace do wykonania /</t>
  </si>
  <si>
    <t>Razem dział: Regulacja pionowa studzienek rewizyjnych, zaworów, pokryw studni kablowych D-03.02.01a</t>
  </si>
  <si>
    <t>Razem dział: JEZDNIA</t>
  </si>
  <si>
    <t>CHODNIKI</t>
  </si>
  <si>
    <t>2.1</t>
  </si>
  <si>
    <t>22 d.2.1</t>
  </si>
  <si>
    <t>23 d.2.1</t>
  </si>
  <si>
    <t>24 d.2.1</t>
  </si>
  <si>
    <t>2.2</t>
  </si>
  <si>
    <t>25 d.2.2</t>
  </si>
  <si>
    <t>2.3</t>
  </si>
  <si>
    <t>26 d.2.3</t>
  </si>
  <si>
    <t>KNNR 6 0109-02 analogia</t>
  </si>
  <si>
    <t>Grunt stabilizowany cementem C 3/4 ( z betoniarki ) gr. 15 cm</t>
  </si>
  <si>
    <t>2.4</t>
  </si>
  <si>
    <t>27 d.2.4</t>
  </si>
  <si>
    <t>Razem dział: CHODNIKI</t>
  </si>
  <si>
    <t>ELEMENTY ULIC</t>
  </si>
  <si>
    <t>3.1</t>
  </si>
  <si>
    <t>Krawężniki betonowe D-08.01.01</t>
  </si>
  <si>
    <t>28 d.3.1</t>
  </si>
  <si>
    <t>KNNR 6 0403-03</t>
  </si>
  <si>
    <t>Krawężniki betonowe obniżone o wymiarach 15x22x100 cm z wykonaniem ław betonowych C12/15 MPa w ilości 0,0675m3/mb na podsypce cementowo-piaskowej</t>
  </si>
  <si>
    <t>29 d.3.1</t>
  </si>
  <si>
    <t>Krawężniki betonowe wystające o wymiarach 15x30x100 cm z wykonaniem ław betonowych C12/15 MPa w ilości 0,0675m3/mb na podsypce cementowo-piaskowej</t>
  </si>
  <si>
    <t>Razem dział: Krawężniki betonowe D-08.01.01</t>
  </si>
  <si>
    <t>3.2</t>
  </si>
  <si>
    <t>Betonowe obrzeża chodnikowe D-08.03.01</t>
  </si>
  <si>
    <t>30 d.3.2</t>
  </si>
  <si>
    <t>KNR 2-31 0401-04 analogia</t>
  </si>
  <si>
    <t>Rowki pod krawężniki i ławy krawężnikowe o wymiarach 30x30 cm w gruncie kat.III-IV wraz z wywozem gruntu z rowka</t>
  </si>
  <si>
    <t>31 d.3.2</t>
  </si>
  <si>
    <t>KNR 2-31 0402-04 analogia</t>
  </si>
  <si>
    <t>Ława pod obrzeże 8x30 betonowa z oporem C 12/15 MPa w ilości 0,04m3/mb</t>
  </si>
  <si>
    <t>32 d.3.2</t>
  </si>
  <si>
    <t>KNNR 6 0404-05</t>
  </si>
  <si>
    <t>Obrzeża betonowe o wymiarach 30x8 cm na podsypce cementowo-piaskowej, spoiny wypełnione zaprawą cementową</t>
  </si>
  <si>
    <t>Razem dział: Betonowe obrzeża chodnikowe D-08.03.01</t>
  </si>
  <si>
    <t>3.3</t>
  </si>
  <si>
    <t>Ścieki D-08.05.00</t>
  </si>
  <si>
    <t>33 d.3.3</t>
  </si>
  <si>
    <t>KNR AT-03 0402-01</t>
  </si>
  <si>
    <t>Ścieki uliczne z kostki betonowej szarej gr. 8 cm w dwóch rzędach na ławie betonowej C12/15 w ilości 0,075m3/mb</t>
  </si>
  <si>
    <t>Razem dział: Ścieki D-08.05.00</t>
  </si>
  <si>
    <t>Razem dział: ELEMENTY ULIC</t>
  </si>
  <si>
    <t>ODWODNIENIE</t>
  </si>
  <si>
    <t>4.1</t>
  </si>
  <si>
    <t>34 d.4.1</t>
  </si>
  <si>
    <t>Roboty ziemne wykon.koparkami podsiębiernymi o poj.łyżki 0.40 m3 w gr.kat.III z transp.urobku samochod.samowyładowczymi na odległość do 1 km - wykop pod sieć kanalizacyjną, studnie rewizyjne, wpusty uliczne, przykanaliki, drenaż wraz z opłatą za składowanie - 75% robót ziemnych</t>
  </si>
  <si>
    <t>35 d.4.1</t>
  </si>
  <si>
    <t>Ręczne roboty ziemne z transportem urobku samochodami samowyładowczymi (kat.gr.III) - 25 % robót ziemnych</t>
  </si>
  <si>
    <t>36 d.4.1</t>
  </si>
  <si>
    <t>4.2</t>
  </si>
  <si>
    <t>Kanalizacja deszczowa D-03.02.01</t>
  </si>
  <si>
    <t>37 d.4.2</t>
  </si>
  <si>
    <t>KNNR 1 0527-01</t>
  </si>
  <si>
    <t>Montaż konstrukcji podwieszeń kabli energetycznych i telekomunikacyjnych typ lekki; element o rozpiętości 4 m</t>
  </si>
  <si>
    <t>38 d.4.2</t>
  </si>
  <si>
    <t>KNNR 1 0527-06</t>
  </si>
  <si>
    <t>Demontaż konstrukcji podwieszeń kabli energetycznych i telekomunikacyjnych typ lekki; element o rozpiętości 4 m</t>
  </si>
  <si>
    <t>39 d.4.2</t>
  </si>
  <si>
    <t>KNR 2-28 0501-05</t>
  </si>
  <si>
    <t>Podłoża z kruszyw naturalnych grubości 15 cm - podłoża pod sieć kanalizacyjną, studnię, przykanaliki, wpusty</t>
  </si>
  <si>
    <t>40 d.4.2</t>
  </si>
  <si>
    <t>KNR 2-01 0322-02</t>
  </si>
  <si>
    <t>Pełne umocnienie pionowych ścian wykopów liniowych o głębok.do 3.0 m wypraskami w grunt.suchych kat.III-IV wraz z rozbiór.</t>
  </si>
  <si>
    <t>41 d.4.2</t>
  </si>
  <si>
    <t>KNR 2-28 0503-04 analogia</t>
  </si>
  <si>
    <t>Rury kanalizacyjne z tworzyw sztucznych - kielichowe z PVC o śr. nom. 300 mm - rury SN 8 lite</t>
  </si>
  <si>
    <t>42 d.4.2</t>
  </si>
  <si>
    <t>KNR 2-18 0625-02 analogia</t>
  </si>
  <si>
    <t>Wpust uliczny betonowy z osadnikiem fi 500 mm - szczelny</t>
  </si>
  <si>
    <t>43 d.4.2</t>
  </si>
  <si>
    <t>KNR 2-28 0506-02 analogia</t>
  </si>
  <si>
    <t>Przykanaliki z rur kielichowych z PVC o śr. nom. 150 mm - połączenie studzienki ściekowej ze studnią rewizyjną - rury SN 8 lite</t>
  </si>
  <si>
    <t>44 d.4.2</t>
  </si>
  <si>
    <t>KNR 2-28 0406-03</t>
  </si>
  <si>
    <t>Studnie rewizyjne z kręgów betonowych o śr. 1000 mm w gotowym wykopie (bez murowania podstawy studni); głębokość do 2 m - właz żeliwny D400 wypełniony betonem cementowym o kształcie kwadratowym</t>
  </si>
  <si>
    <t>45 d.4.2</t>
  </si>
  <si>
    <t>kalkulacja własna Uproszczona</t>
  </si>
  <si>
    <t>Włączenie kolektora deszczowego w istniejącą studnię kanalizacyjną</t>
  </si>
  <si>
    <t>kpl</t>
  </si>
  <si>
    <t>46 d.4.2</t>
  </si>
  <si>
    <t>KNR 2-28 0501-09</t>
  </si>
  <si>
    <t>Obsypka kolektora deszczowego, studni rewizyjnych, przykanalików, wpustów kruszywem dowiezionym /pospółka/ - do wysokości 30 cm ponad rurę</t>
  </si>
  <si>
    <t>47 d.4.2</t>
  </si>
  <si>
    <t>KNNR 1 0214-05</t>
  </si>
  <si>
    <t>Zasypanie wykopów powyżej 30 cm nad rurą - ( wraz z dowozem piasku ) i zagęszczeniem /pełna wymiana gruntu/</t>
  </si>
  <si>
    <t>Razem dział: Kanalizacja deszczowa D-03.02.01</t>
  </si>
  <si>
    <t>4.3</t>
  </si>
  <si>
    <t>Pas drenażowy z płyt Meba D-03.03.01</t>
  </si>
  <si>
    <t>48 d.4.3</t>
  </si>
  <si>
    <t>KNNR 6 0103-01</t>
  </si>
  <si>
    <t>Profilowanie i zagęszczanie podłoża wykonywane ręcznie w gruncie kat. II-IV pod warstwy konstrukcyjne nawierzchni</t>
  </si>
  <si>
    <t>49 d.4.3</t>
  </si>
  <si>
    <t>KNR 9-11 0101-02 analogia</t>
  </si>
  <si>
    <t>Ułożenie geowłókniny o gramaturze 200</t>
  </si>
  <si>
    <t>50 d.4.3</t>
  </si>
  <si>
    <t>KNR 2-28 0703-03 analogia</t>
  </si>
  <si>
    <t>Ułożenie drenażu z rur z tworzyw sztucznych w zwojach - drenaż w otulinie kokosowej fi 160 mm</t>
  </si>
  <si>
    <t>51 d.4.3</t>
  </si>
  <si>
    <t>KNR 2-28 0705-03 analogia</t>
  </si>
  <si>
    <t>Złoża filtracyjne piaskowe, żwirowe wykonywane mechanicznie</t>
  </si>
  <si>
    <t>52 d.4.3</t>
  </si>
  <si>
    <t>KNR-W 2-25 0407-03 analogia</t>
  </si>
  <si>
    <t>Nawierzchnie z płyt betonowych Meba gr. 10 cm wypełnionych kamieniem płukanym 5/10 mm</t>
  </si>
  <si>
    <t>Razem dział: Pas drenażowy z płyt Meba D-03.03.01</t>
  </si>
  <si>
    <t>Razem dział: ODWODNIENIE</t>
  </si>
  <si>
    <t>URZĄDZENIA BEZPIECZEŃSTWA RUCHU</t>
  </si>
  <si>
    <t>5.1</t>
  </si>
  <si>
    <t>Oznakowanie pionowe D-07.02.01</t>
  </si>
  <si>
    <t>53 d.5.1</t>
  </si>
  <si>
    <t>KNNR 6 0702-01</t>
  </si>
  <si>
    <t>Pionowe znaki drogowe - słupki z rur stalowych</t>
  </si>
  <si>
    <t>54 d.5.1</t>
  </si>
  <si>
    <t>KNNR 6 0702-05</t>
  </si>
  <si>
    <t>Pionowe znaki drogowe /A7-2szt; D4a-3szt; D1 - 2szt//</t>
  </si>
  <si>
    <t>Razem dział: Oznakowanie pionowe D-07.02.01</t>
  </si>
  <si>
    <t>Razem dział: URZĄDZENIA BEZPIECZEŃSTWA RUCHU</t>
  </si>
  <si>
    <t>ROBOTY WYKOŃCZENIOWE</t>
  </si>
  <si>
    <t>55 d.6</t>
  </si>
  <si>
    <t>KNR-W 2-01 0505-01</t>
  </si>
  <si>
    <t>Ręczne plantowanie powierzchni gruntu rodzimego kat. I-III</t>
  </si>
  <si>
    <t>56 d.6</t>
  </si>
  <si>
    <t>KNR-W 2-01 0510-01</t>
  </si>
  <si>
    <t>Humusowanie terenu z obsianiem przy grubości warstwy humusu 5 cm</t>
  </si>
  <si>
    <t>57 d.6</t>
  </si>
  <si>
    <t>KNR-W 2-01 0510-02</t>
  </si>
  <si>
    <t>Humusowanie skarp z obsianiem dodatek za każdy następny 1 cm humusu Krotność = 5</t>
  </si>
  <si>
    <t>Razem dział: ROBOTY WYKOŃCZENIOWE</t>
  </si>
  <si>
    <t>J.przedm.</t>
  </si>
  <si>
    <t>kpl,</t>
  </si>
  <si>
    <t>szt,</t>
  </si>
  <si>
    <t>BUDOWA ODCINKA UL. KĄKOLEWSKIEJ W LESZNIE - DOJAZD DO TBS</t>
  </si>
  <si>
    <t>INWESTOR: MIASTO LESZNO, UL. KAZIMIERZA KARASIA 15, 64-100 LESZNO</t>
  </si>
  <si>
    <t>RAZEM NETTO</t>
  </si>
  <si>
    <t>VAT 23%</t>
  </si>
  <si>
    <t>RAZEM BRUTTO</t>
  </si>
  <si>
    <t>KOSZTORYS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</si>
</sst>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6"/>
      <color theme="1"/>
      <name val="Czcionka tekstu podstawowego"/>
      <charset val="238"/>
    </font>
    <font>
      <b/>
      <sz val="12"/>
      <color theme="1"/>
      <name val="Czcionka tekstu podstawowego"/>
      <charset val="238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9FFCC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9">
    <xf numFmtId="0" fontId="0" fillId="0" borderId="0" xfId="0"/>
    <xf numFmtId="0" fontId="0" fillId="0" borderId="0" xfId="0" applyAlignment="1">
      <alignment wrapText="1"/>
    </xf>
    <xf numFmtId="0" fontId="0" fillId="0" borderId="10" xfId="0" applyBorder="1"/>
    <xf numFmtId="0" fontId="0" fillId="0" borderId="10" xfId="0" applyBorder="1" applyAlignment="1">
      <alignment wrapText="1"/>
    </xf>
    <xf numFmtId="0" fontId="18" fillId="0" borderId="21" xfId="0" applyFont="1" applyBorder="1" applyAlignment="1">
      <alignment horizontal="center"/>
    </xf>
    <xf numFmtId="0" fontId="18" fillId="0" borderId="21" xfId="0" applyFont="1" applyBorder="1" applyAlignment="1">
      <alignment horizontal="center" wrapText="1"/>
    </xf>
    <xf numFmtId="0" fontId="18" fillId="0" borderId="23" xfId="0" applyFont="1" applyBorder="1"/>
    <xf numFmtId="0" fontId="18" fillId="34" borderId="22" xfId="0" applyFont="1" applyFill="1" applyBorder="1" applyAlignment="1">
      <alignment horizontal="left"/>
    </xf>
    <xf numFmtId="0" fontId="18" fillId="34" borderId="23" xfId="0" applyFont="1" applyFill="1" applyBorder="1" applyAlignment="1">
      <alignment wrapText="1"/>
    </xf>
    <xf numFmtId="0" fontId="18" fillId="34" borderId="23" xfId="0" applyFont="1" applyFill="1" applyBorder="1"/>
    <xf numFmtId="0" fontId="18" fillId="34" borderId="24" xfId="0" applyFont="1" applyFill="1" applyBorder="1"/>
    <xf numFmtId="0" fontId="0" fillId="0" borderId="12" xfId="0" applyBorder="1"/>
    <xf numFmtId="0" fontId="0" fillId="34" borderId="23" xfId="0" applyFill="1" applyBorder="1"/>
    <xf numFmtId="0" fontId="0" fillId="0" borderId="12" xfId="0" applyBorder="1" applyAlignment="1">
      <alignment wrapText="1"/>
    </xf>
    <xf numFmtId="0" fontId="0" fillId="0" borderId="23" xfId="0" applyBorder="1"/>
    <xf numFmtId="0" fontId="18" fillId="34" borderId="22" xfId="0" applyFont="1" applyFill="1" applyBorder="1"/>
    <xf numFmtId="4" fontId="0" fillId="0" borderId="10" xfId="0" applyNumberFormat="1" applyBorder="1"/>
    <xf numFmtId="4" fontId="18" fillId="34" borderId="23" xfId="0" applyNumberFormat="1" applyFont="1" applyFill="1" applyBorder="1"/>
    <xf numFmtId="4" fontId="18" fillId="34" borderId="24" xfId="0" applyNumberFormat="1" applyFont="1" applyFill="1" applyBorder="1"/>
    <xf numFmtId="4" fontId="0" fillId="0" borderId="12" xfId="0" applyNumberFormat="1" applyBorder="1"/>
    <xf numFmtId="4" fontId="0" fillId="34" borderId="23" xfId="0" applyNumberFormat="1" applyFill="1" applyBorder="1"/>
    <xf numFmtId="4" fontId="0" fillId="34" borderId="24" xfId="0" applyNumberFormat="1" applyFill="1" applyBorder="1"/>
    <xf numFmtId="0" fontId="0" fillId="0" borderId="25" xfId="0" applyBorder="1"/>
    <xf numFmtId="0" fontId="0" fillId="0" borderId="25" xfId="0" applyBorder="1" applyAlignment="1">
      <alignment wrapText="1"/>
    </xf>
    <xf numFmtId="4" fontId="0" fillId="0" borderId="25" xfId="0" applyNumberFormat="1" applyBorder="1"/>
    <xf numFmtId="4" fontId="18" fillId="0" borderId="23" xfId="0" applyNumberFormat="1" applyFont="1" applyBorder="1"/>
    <xf numFmtId="4" fontId="18" fillId="0" borderId="24" xfId="0" applyNumberFormat="1" applyFont="1" applyBorder="1"/>
    <xf numFmtId="0" fontId="0" fillId="0" borderId="21" xfId="0" applyBorder="1"/>
    <xf numFmtId="0" fontId="0" fillId="0" borderId="21" xfId="0" applyBorder="1" applyAlignment="1">
      <alignment wrapText="1"/>
    </xf>
    <xf numFmtId="4" fontId="0" fillId="0" borderId="21" xfId="0" applyNumberFormat="1" applyBorder="1"/>
    <xf numFmtId="4" fontId="0" fillId="0" borderId="23" xfId="0" applyNumberFormat="1" applyBorder="1"/>
    <xf numFmtId="4" fontId="0" fillId="0" borderId="30" xfId="0" applyNumberFormat="1" applyBorder="1"/>
    <xf numFmtId="0" fontId="18" fillId="35" borderId="22" xfId="0" applyFont="1" applyFill="1" applyBorder="1"/>
    <xf numFmtId="0" fontId="18" fillId="35" borderId="23" xfId="0" applyFont="1" applyFill="1" applyBorder="1" applyAlignment="1">
      <alignment wrapText="1"/>
    </xf>
    <xf numFmtId="0" fontId="18" fillId="35" borderId="23" xfId="0" applyFont="1" applyFill="1" applyBorder="1" applyAlignment="1">
      <alignment horizontal="left" wrapText="1"/>
    </xf>
    <xf numFmtId="0" fontId="18" fillId="35" borderId="23" xfId="0" applyFont="1" applyFill="1" applyBorder="1"/>
    <xf numFmtId="4" fontId="18" fillId="35" borderId="23" xfId="0" applyNumberFormat="1" applyFont="1" applyFill="1" applyBorder="1"/>
    <xf numFmtId="4" fontId="18" fillId="35" borderId="24" xfId="0" applyNumberFormat="1" applyFont="1" applyFill="1" applyBorder="1"/>
    <xf numFmtId="0" fontId="0" fillId="35" borderId="23" xfId="0" applyFill="1" applyBorder="1"/>
    <xf numFmtId="4" fontId="0" fillId="35" borderId="23" xfId="0" applyNumberFormat="1" applyFill="1" applyBorder="1"/>
    <xf numFmtId="4" fontId="0" fillId="35" borderId="24" xfId="0" applyNumberFormat="1" applyFill="1" applyBorder="1"/>
    <xf numFmtId="0" fontId="18" fillId="36" borderId="23" xfId="0" applyFont="1" applyFill="1" applyBorder="1"/>
    <xf numFmtId="4" fontId="18" fillId="36" borderId="24" xfId="0" applyNumberFormat="1" applyFont="1" applyFill="1" applyBorder="1"/>
    <xf numFmtId="0" fontId="0" fillId="36" borderId="23" xfId="0" applyFill="1" applyBorder="1"/>
    <xf numFmtId="4" fontId="0" fillId="36" borderId="23" xfId="0" applyNumberFormat="1" applyFill="1" applyBorder="1"/>
    <xf numFmtId="4" fontId="0" fillId="0" borderId="29" xfId="0" applyNumberFormat="1" applyBorder="1"/>
    <xf numFmtId="4" fontId="18" fillId="36" borderId="31" xfId="0" applyNumberFormat="1" applyFont="1" applyFill="1" applyBorder="1"/>
    <xf numFmtId="4" fontId="18" fillId="36" borderId="11" xfId="0" applyNumberFormat="1" applyFont="1" applyFill="1" applyBorder="1"/>
    <xf numFmtId="0" fontId="0" fillId="37" borderId="27" xfId="0" applyFill="1" applyBorder="1"/>
    <xf numFmtId="4" fontId="18" fillId="37" borderId="11" xfId="0" applyNumberFormat="1" applyFont="1" applyFill="1" applyBorder="1"/>
    <xf numFmtId="0" fontId="18" fillId="36" borderId="26" xfId="0" applyFont="1" applyFill="1" applyBorder="1" applyAlignment="1">
      <alignment horizontal="left" wrapText="1"/>
    </xf>
    <xf numFmtId="0" fontId="18" fillId="36" borderId="27" xfId="0" applyFont="1" applyFill="1" applyBorder="1" applyAlignment="1">
      <alignment horizontal="left" wrapText="1"/>
    </xf>
    <xf numFmtId="0" fontId="18" fillId="36" borderId="28" xfId="0" applyFont="1" applyFill="1" applyBorder="1" applyAlignment="1">
      <alignment horizontal="left" wrapText="1"/>
    </xf>
    <xf numFmtId="0" fontId="18" fillId="37" borderId="26" xfId="0" applyFont="1" applyFill="1" applyBorder="1" applyAlignment="1">
      <alignment horizontal="center"/>
    </xf>
    <xf numFmtId="0" fontId="18" fillId="37" borderId="27" xfId="0" applyFont="1" applyFill="1" applyBorder="1" applyAlignment="1">
      <alignment horizontal="center"/>
    </xf>
    <xf numFmtId="0" fontId="18" fillId="0" borderId="26" xfId="0" applyFont="1" applyBorder="1" applyAlignment="1">
      <alignment horizontal="left" wrapText="1"/>
    </xf>
    <xf numFmtId="0" fontId="18" fillId="0" borderId="27" xfId="0" applyFont="1" applyBorder="1" applyAlignment="1">
      <alignment horizontal="left" wrapText="1"/>
    </xf>
    <xf numFmtId="0" fontId="18" fillId="0" borderId="28" xfId="0" applyFont="1" applyBorder="1" applyAlignment="1">
      <alignment horizontal="left" wrapText="1"/>
    </xf>
    <xf numFmtId="0" fontId="19" fillId="33" borderId="13" xfId="0" applyFont="1" applyFill="1" applyBorder="1" applyAlignment="1">
      <alignment horizontal="center"/>
    </xf>
    <xf numFmtId="0" fontId="19" fillId="33" borderId="14" xfId="0" applyFont="1" applyFill="1" applyBorder="1" applyAlignment="1">
      <alignment horizontal="center"/>
    </xf>
    <xf numFmtId="0" fontId="19" fillId="33" borderId="15" xfId="0" applyFont="1" applyFill="1" applyBorder="1" applyAlignment="1">
      <alignment horizontal="center"/>
    </xf>
    <xf numFmtId="0" fontId="18" fillId="33" borderId="18" xfId="0" applyFont="1" applyFill="1" applyBorder="1" applyAlignment="1">
      <alignment horizontal="center"/>
    </xf>
    <xf numFmtId="0" fontId="18" fillId="33" borderId="19" xfId="0" applyFont="1" applyFill="1" applyBorder="1" applyAlignment="1">
      <alignment horizontal="center"/>
    </xf>
    <xf numFmtId="0" fontId="18" fillId="33" borderId="20" xfId="0" applyFont="1" applyFill="1" applyBorder="1" applyAlignment="1">
      <alignment horizontal="center"/>
    </xf>
    <xf numFmtId="0" fontId="20" fillId="33" borderId="16" xfId="0" applyFont="1" applyFill="1" applyBorder="1" applyAlignment="1">
      <alignment horizontal="center"/>
    </xf>
    <xf numFmtId="0" fontId="20" fillId="33" borderId="0" xfId="0" applyFont="1" applyFill="1" applyBorder="1" applyAlignment="1">
      <alignment horizontal="center"/>
    </xf>
    <xf numFmtId="0" fontId="20" fillId="33" borderId="17" xfId="0" applyFont="1" applyFill="1" applyBorder="1" applyAlignment="1">
      <alignment horizontal="center"/>
    </xf>
    <xf numFmtId="0" fontId="18" fillId="0" borderId="27" xfId="0" applyFont="1" applyBorder="1" applyAlignment="1">
      <alignment horizontal="left"/>
    </xf>
    <xf numFmtId="0" fontId="18" fillId="0" borderId="28" xfId="0" applyFont="1" applyBorder="1" applyAlignment="1">
      <alignment horizontal="left"/>
    </xf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9" defaultPivotStyle="PivotStyleLight16"/>
  <colors>
    <mruColors>
      <color rgb="FF99FFCC"/>
      <color rgb="FFCCCCFF"/>
      <color rgb="FFFFCCCC"/>
      <color rgb="FF00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4"/>
  <sheetViews>
    <sheetView tabSelected="1" zoomScaleNormal="100" workbookViewId="0">
      <selection activeCell="O12" sqref="O12"/>
    </sheetView>
  </sheetViews>
  <sheetFormatPr defaultRowHeight="14.25"/>
  <cols>
    <col min="2" max="2" width="9.5" style="1" customWidth="1"/>
    <col min="3" max="3" width="45.125" style="1" customWidth="1"/>
    <col min="6" max="6" width="10.5" customWidth="1"/>
    <col min="7" max="7" width="11.375" customWidth="1"/>
  </cols>
  <sheetData>
    <row r="1" spans="1:7" ht="20.25">
      <c r="A1" s="58" t="s">
        <v>234</v>
      </c>
      <c r="B1" s="59"/>
      <c r="C1" s="59"/>
      <c r="D1" s="59"/>
      <c r="E1" s="59"/>
      <c r="F1" s="59"/>
      <c r="G1" s="60"/>
    </row>
    <row r="2" spans="1:7" ht="15.75">
      <c r="A2" s="64" t="s">
        <v>229</v>
      </c>
      <c r="B2" s="65"/>
      <c r="C2" s="65"/>
      <c r="D2" s="65"/>
      <c r="E2" s="65"/>
      <c r="F2" s="65"/>
      <c r="G2" s="66"/>
    </row>
    <row r="3" spans="1:7" ht="15.75" thickBot="1">
      <c r="A3" s="61" t="s">
        <v>230</v>
      </c>
      <c r="B3" s="62"/>
      <c r="C3" s="62"/>
      <c r="D3" s="62"/>
      <c r="E3" s="62"/>
      <c r="F3" s="62"/>
      <c r="G3" s="63"/>
    </row>
    <row r="4" spans="1:7" ht="15.75" thickBot="1">
      <c r="A4" s="4" t="s">
        <v>0</v>
      </c>
      <c r="B4" s="5" t="s">
        <v>1</v>
      </c>
      <c r="C4" s="5" t="s">
        <v>2</v>
      </c>
      <c r="D4" s="4" t="s">
        <v>226</v>
      </c>
      <c r="E4" s="4" t="s">
        <v>3</v>
      </c>
      <c r="F4" s="4" t="s">
        <v>4</v>
      </c>
      <c r="G4" s="4" t="s">
        <v>5</v>
      </c>
    </row>
    <row r="5" spans="1:7" ht="15.75" thickBot="1">
      <c r="A5" s="7">
        <v>1</v>
      </c>
      <c r="B5" s="8"/>
      <c r="C5" s="8" t="s">
        <v>6</v>
      </c>
      <c r="D5" s="9"/>
      <c r="E5" s="9"/>
      <c r="F5" s="9"/>
      <c r="G5" s="10"/>
    </row>
    <row r="6" spans="1:7" ht="30.75" thickBot="1">
      <c r="A6" s="32" t="s">
        <v>7</v>
      </c>
      <c r="B6" s="33"/>
      <c r="C6" s="33" t="s">
        <v>8</v>
      </c>
      <c r="D6" s="35"/>
      <c r="E6" s="35"/>
      <c r="F6" s="36"/>
      <c r="G6" s="37"/>
    </row>
    <row r="7" spans="1:7" ht="43.5" thickBot="1">
      <c r="A7" s="27" t="s">
        <v>9</v>
      </c>
      <c r="B7" s="28" t="s">
        <v>10</v>
      </c>
      <c r="C7" s="28" t="s">
        <v>11</v>
      </c>
      <c r="D7" s="27" t="s">
        <v>12</v>
      </c>
      <c r="E7" s="27">
        <v>0.154</v>
      </c>
      <c r="F7" s="29"/>
      <c r="G7" s="29">
        <f>ROUND(E7*F7,2)</f>
        <v>0</v>
      </c>
    </row>
    <row r="8" spans="1:7" ht="15.75" thickBot="1">
      <c r="A8" s="55" t="s">
        <v>13</v>
      </c>
      <c r="B8" s="56"/>
      <c r="C8" s="57"/>
      <c r="D8" s="6"/>
      <c r="E8" s="6"/>
      <c r="F8" s="25"/>
      <c r="G8" s="26">
        <f>SUM(G7)</f>
        <v>0</v>
      </c>
    </row>
    <row r="9" spans="1:7" ht="15.75" thickBot="1">
      <c r="A9" s="32" t="s">
        <v>14</v>
      </c>
      <c r="B9" s="33"/>
      <c r="C9" s="34" t="s">
        <v>15</v>
      </c>
      <c r="D9" s="35"/>
      <c r="E9" s="35"/>
      <c r="F9" s="36"/>
      <c r="G9" s="37"/>
    </row>
    <row r="10" spans="1:7" ht="42.75">
      <c r="A10" s="11" t="s">
        <v>16</v>
      </c>
      <c r="B10" s="13" t="s">
        <v>17</v>
      </c>
      <c r="C10" s="13" t="s">
        <v>18</v>
      </c>
      <c r="D10" s="11" t="s">
        <v>19</v>
      </c>
      <c r="E10" s="11">
        <v>19</v>
      </c>
      <c r="F10" s="19"/>
      <c r="G10" s="45">
        <f>ROUND(E10*F10,2)</f>
        <v>0</v>
      </c>
    </row>
    <row r="11" spans="1:7" ht="42.75">
      <c r="A11" s="2" t="s">
        <v>20</v>
      </c>
      <c r="B11" s="3" t="s">
        <v>21</v>
      </c>
      <c r="C11" s="3" t="s">
        <v>22</v>
      </c>
      <c r="D11" s="2" t="s">
        <v>23</v>
      </c>
      <c r="E11" s="2">
        <v>3.8</v>
      </c>
      <c r="F11" s="16"/>
      <c r="G11" s="16">
        <f t="shared" ref="G11:G20" si="0">ROUND(E11*F11,2)</f>
        <v>0</v>
      </c>
    </row>
    <row r="12" spans="1:7" ht="28.5">
      <c r="A12" s="2" t="s">
        <v>24</v>
      </c>
      <c r="B12" s="3" t="s">
        <v>25</v>
      </c>
      <c r="C12" s="3" t="s">
        <v>26</v>
      </c>
      <c r="D12" s="2" t="s">
        <v>19</v>
      </c>
      <c r="E12" s="2">
        <v>35</v>
      </c>
      <c r="F12" s="16"/>
      <c r="G12" s="16">
        <f t="shared" si="0"/>
        <v>0</v>
      </c>
    </row>
    <row r="13" spans="1:7" ht="28.5">
      <c r="A13" s="2" t="s">
        <v>27</v>
      </c>
      <c r="B13" s="3" t="s">
        <v>28</v>
      </c>
      <c r="C13" s="3" t="s">
        <v>29</v>
      </c>
      <c r="D13" s="2" t="s">
        <v>30</v>
      </c>
      <c r="E13" s="2">
        <v>2.4710000000000001</v>
      </c>
      <c r="F13" s="16"/>
      <c r="G13" s="16">
        <f t="shared" si="0"/>
        <v>0</v>
      </c>
    </row>
    <row r="14" spans="1:7" ht="57">
      <c r="A14" s="2" t="s">
        <v>31</v>
      </c>
      <c r="B14" s="3" t="s">
        <v>32</v>
      </c>
      <c r="C14" s="3" t="s">
        <v>33</v>
      </c>
      <c r="D14" s="2" t="s">
        <v>227</v>
      </c>
      <c r="E14" s="2">
        <v>1</v>
      </c>
      <c r="F14" s="16"/>
      <c r="G14" s="16">
        <f t="shared" si="0"/>
        <v>0</v>
      </c>
    </row>
    <row r="15" spans="1:7" ht="42.75">
      <c r="A15" s="2" t="s">
        <v>34</v>
      </c>
      <c r="B15" s="3" t="s">
        <v>35</v>
      </c>
      <c r="C15" s="3" t="s">
        <v>36</v>
      </c>
      <c r="D15" s="2" t="s">
        <v>30</v>
      </c>
      <c r="E15" s="2">
        <v>12.5</v>
      </c>
      <c r="F15" s="16"/>
      <c r="G15" s="16">
        <f t="shared" si="0"/>
        <v>0</v>
      </c>
    </row>
    <row r="16" spans="1:7" ht="42.75">
      <c r="A16" s="2" t="s">
        <v>37</v>
      </c>
      <c r="B16" s="3" t="s">
        <v>38</v>
      </c>
      <c r="C16" s="3" t="s">
        <v>39</v>
      </c>
      <c r="D16" s="2" t="s">
        <v>30</v>
      </c>
      <c r="E16" s="2">
        <v>25.864999999999998</v>
      </c>
      <c r="F16" s="16"/>
      <c r="G16" s="16">
        <f t="shared" si="0"/>
        <v>0</v>
      </c>
    </row>
    <row r="17" spans="1:7" ht="57">
      <c r="A17" s="2" t="s">
        <v>40</v>
      </c>
      <c r="B17" s="3" t="s">
        <v>41</v>
      </c>
      <c r="C17" s="3" t="s">
        <v>42</v>
      </c>
      <c r="D17" s="2" t="s">
        <v>30</v>
      </c>
      <c r="E17" s="2">
        <v>25.864999999999998</v>
      </c>
      <c r="F17" s="16"/>
      <c r="G17" s="16">
        <f t="shared" si="0"/>
        <v>0</v>
      </c>
    </row>
    <row r="18" spans="1:7" ht="57">
      <c r="A18" s="2" t="s">
        <v>43</v>
      </c>
      <c r="B18" s="3" t="s">
        <v>44</v>
      </c>
      <c r="C18" s="3" t="s">
        <v>45</v>
      </c>
      <c r="D18" s="2" t="s">
        <v>30</v>
      </c>
      <c r="E18" s="2">
        <v>25.864999999999998</v>
      </c>
      <c r="F18" s="16"/>
      <c r="G18" s="16">
        <f t="shared" si="0"/>
        <v>0</v>
      </c>
    </row>
    <row r="19" spans="1:7" ht="57">
      <c r="A19" s="2" t="s">
        <v>46</v>
      </c>
      <c r="B19" s="3" t="s">
        <v>47</v>
      </c>
      <c r="C19" s="3" t="s">
        <v>48</v>
      </c>
      <c r="D19" s="2" t="s">
        <v>23</v>
      </c>
      <c r="E19" s="2">
        <v>102</v>
      </c>
      <c r="F19" s="16"/>
      <c r="G19" s="16">
        <f t="shared" si="0"/>
        <v>0</v>
      </c>
    </row>
    <row r="20" spans="1:7" ht="43.5" thickBot="1">
      <c r="A20" s="22" t="s">
        <v>49</v>
      </c>
      <c r="B20" s="23" t="s">
        <v>50</v>
      </c>
      <c r="C20" s="23" t="s">
        <v>51</v>
      </c>
      <c r="D20" s="22" t="s">
        <v>228</v>
      </c>
      <c r="E20" s="22">
        <v>1</v>
      </c>
      <c r="F20" s="24"/>
      <c r="G20" s="31">
        <f t="shared" si="0"/>
        <v>0</v>
      </c>
    </row>
    <row r="21" spans="1:7" ht="14.25" customHeight="1" thickBot="1">
      <c r="A21" s="55" t="s">
        <v>52</v>
      </c>
      <c r="B21" s="67"/>
      <c r="C21" s="68"/>
      <c r="D21" s="6"/>
      <c r="E21" s="6"/>
      <c r="F21" s="25"/>
      <c r="G21" s="26">
        <f>SUM(G10:G20)</f>
        <v>0</v>
      </c>
    </row>
    <row r="22" spans="1:7" ht="30.75" thickBot="1">
      <c r="A22" s="32" t="s">
        <v>53</v>
      </c>
      <c r="B22" s="33"/>
      <c r="C22" s="33" t="s">
        <v>54</v>
      </c>
      <c r="D22" s="35"/>
      <c r="E22" s="35"/>
      <c r="F22" s="36"/>
      <c r="G22" s="37"/>
    </row>
    <row r="23" spans="1:7" ht="71.25">
      <c r="A23" s="11" t="s">
        <v>55</v>
      </c>
      <c r="B23" s="13" t="s">
        <v>56</v>
      </c>
      <c r="C23" s="13" t="s">
        <v>57</v>
      </c>
      <c r="D23" s="11" t="s">
        <v>30</v>
      </c>
      <c r="E23" s="11">
        <v>521.77800000000002</v>
      </c>
      <c r="F23" s="19"/>
      <c r="G23" s="16">
        <f t="shared" ref="G23:G25" si="1">ROUND(E23*F23,2)</f>
        <v>0</v>
      </c>
    </row>
    <row r="24" spans="1:7" ht="42.75">
      <c r="A24" s="2" t="s">
        <v>58</v>
      </c>
      <c r="B24" s="3" t="s">
        <v>59</v>
      </c>
      <c r="C24" s="3" t="s">
        <v>60</v>
      </c>
      <c r="D24" s="2" t="s">
        <v>30</v>
      </c>
      <c r="E24" s="2">
        <v>57.975000000000001</v>
      </c>
      <c r="F24" s="16"/>
      <c r="G24" s="16">
        <f t="shared" si="1"/>
        <v>0</v>
      </c>
    </row>
    <row r="25" spans="1:7" ht="57.75" thickBot="1">
      <c r="A25" s="22" t="s">
        <v>61</v>
      </c>
      <c r="B25" s="23" t="s">
        <v>62</v>
      </c>
      <c r="C25" s="23" t="s">
        <v>63</v>
      </c>
      <c r="D25" s="22" t="s">
        <v>30</v>
      </c>
      <c r="E25" s="22">
        <v>579.75300000000004</v>
      </c>
      <c r="F25" s="24"/>
      <c r="G25" s="16">
        <f t="shared" si="1"/>
        <v>0</v>
      </c>
    </row>
    <row r="26" spans="1:7" ht="15.75" thickBot="1">
      <c r="A26" s="55" t="s">
        <v>64</v>
      </c>
      <c r="B26" s="56"/>
      <c r="C26" s="57"/>
      <c r="D26" s="6"/>
      <c r="E26" s="6"/>
      <c r="F26" s="25"/>
      <c r="G26" s="26">
        <f>SUM(G23:G25)</f>
        <v>0</v>
      </c>
    </row>
    <row r="27" spans="1:7" ht="30.75" thickBot="1">
      <c r="A27" s="32" t="s">
        <v>65</v>
      </c>
      <c r="B27" s="33"/>
      <c r="C27" s="33" t="s">
        <v>66</v>
      </c>
      <c r="D27" s="35"/>
      <c r="E27" s="35"/>
      <c r="F27" s="36"/>
      <c r="G27" s="37"/>
    </row>
    <row r="28" spans="1:7" ht="43.5" thickBot="1">
      <c r="A28" s="27" t="s">
        <v>67</v>
      </c>
      <c r="B28" s="28" t="s">
        <v>68</v>
      </c>
      <c r="C28" s="28" t="s">
        <v>69</v>
      </c>
      <c r="D28" s="27" t="s">
        <v>23</v>
      </c>
      <c r="E28" s="27">
        <v>1000.09</v>
      </c>
      <c r="F28" s="29"/>
      <c r="G28" s="16">
        <f t="shared" ref="G28" si="2">ROUND(E28*F28,2)</f>
        <v>0</v>
      </c>
    </row>
    <row r="29" spans="1:7" ht="29.25" customHeight="1" thickBot="1">
      <c r="A29" s="55" t="s">
        <v>70</v>
      </c>
      <c r="B29" s="56"/>
      <c r="C29" s="57"/>
      <c r="D29" s="6"/>
      <c r="E29" s="6"/>
      <c r="F29" s="25"/>
      <c r="G29" s="26">
        <f>SUM(G28)</f>
        <v>0</v>
      </c>
    </row>
    <row r="30" spans="1:7" ht="30.75" thickBot="1">
      <c r="A30" s="32" t="s">
        <v>71</v>
      </c>
      <c r="B30" s="33"/>
      <c r="C30" s="33" t="s">
        <v>72</v>
      </c>
      <c r="D30" s="35"/>
      <c r="E30" s="35"/>
      <c r="F30" s="36"/>
      <c r="G30" s="37"/>
    </row>
    <row r="31" spans="1:7" ht="43.5" thickBot="1">
      <c r="A31" s="27" t="s">
        <v>73</v>
      </c>
      <c r="B31" s="28" t="s">
        <v>74</v>
      </c>
      <c r="C31" s="28" t="s">
        <v>75</v>
      </c>
      <c r="D31" s="27" t="s">
        <v>23</v>
      </c>
      <c r="E31" s="27">
        <v>1000.09</v>
      </c>
      <c r="F31" s="29"/>
      <c r="G31" s="16">
        <f t="shared" ref="G31" si="3">ROUND(E31*F31,2)</f>
        <v>0</v>
      </c>
    </row>
    <row r="32" spans="1:7" ht="15.75" thickBot="1">
      <c r="A32" s="55" t="s">
        <v>76</v>
      </c>
      <c r="B32" s="56"/>
      <c r="C32" s="57"/>
      <c r="D32" s="6"/>
      <c r="E32" s="6"/>
      <c r="F32" s="25"/>
      <c r="G32" s="26">
        <f>SUM(G31)</f>
        <v>0</v>
      </c>
    </row>
    <row r="33" spans="1:7" ht="15.75" thickBot="1">
      <c r="A33" s="32" t="s">
        <v>77</v>
      </c>
      <c r="B33" s="33"/>
      <c r="C33" s="33" t="s">
        <v>78</v>
      </c>
      <c r="D33" s="38"/>
      <c r="E33" s="38"/>
      <c r="F33" s="39"/>
      <c r="G33" s="40"/>
    </row>
    <row r="34" spans="1:7" ht="57.75" thickBot="1">
      <c r="A34" s="27" t="s">
        <v>79</v>
      </c>
      <c r="B34" s="28" t="s">
        <v>80</v>
      </c>
      <c r="C34" s="28" t="s">
        <v>81</v>
      </c>
      <c r="D34" s="27" t="s">
        <v>23</v>
      </c>
      <c r="E34" s="27">
        <v>900.19</v>
      </c>
      <c r="F34" s="29"/>
      <c r="G34" s="16">
        <f t="shared" ref="G34" si="4">ROUND(E34*F34,2)</f>
        <v>0</v>
      </c>
    </row>
    <row r="35" spans="1:7" ht="15.75" thickBot="1">
      <c r="A35" s="55" t="s">
        <v>82</v>
      </c>
      <c r="B35" s="56"/>
      <c r="C35" s="57"/>
      <c r="D35" s="6"/>
      <c r="E35" s="6"/>
      <c r="F35" s="25"/>
      <c r="G35" s="26">
        <f>SUM(G34)</f>
        <v>0</v>
      </c>
    </row>
    <row r="36" spans="1:7" ht="30.75" thickBot="1">
      <c r="A36" s="32" t="s">
        <v>83</v>
      </c>
      <c r="B36" s="33"/>
      <c r="C36" s="33" t="s">
        <v>84</v>
      </c>
      <c r="D36" s="35"/>
      <c r="E36" s="35"/>
      <c r="F36" s="36"/>
      <c r="G36" s="37"/>
    </row>
    <row r="37" spans="1:7" ht="43.5" thickBot="1">
      <c r="A37" s="27" t="s">
        <v>85</v>
      </c>
      <c r="B37" s="28" t="s">
        <v>86</v>
      </c>
      <c r="C37" s="28" t="s">
        <v>87</v>
      </c>
      <c r="D37" s="27" t="s">
        <v>23</v>
      </c>
      <c r="E37" s="27">
        <v>912.39</v>
      </c>
      <c r="F37" s="29"/>
      <c r="G37" s="16">
        <f t="shared" ref="G37" si="5">ROUND(E37*F37,2)</f>
        <v>0</v>
      </c>
    </row>
    <row r="38" spans="1:7" ht="15.75" thickBot="1">
      <c r="A38" s="55" t="s">
        <v>88</v>
      </c>
      <c r="B38" s="56"/>
      <c r="C38" s="57"/>
      <c r="D38" s="6"/>
      <c r="E38" s="6"/>
      <c r="F38" s="25"/>
      <c r="G38" s="26">
        <f>SUM(G37)</f>
        <v>0</v>
      </c>
    </row>
    <row r="39" spans="1:7" ht="30.75" thickBot="1">
      <c r="A39" s="32" t="s">
        <v>89</v>
      </c>
      <c r="B39" s="33"/>
      <c r="C39" s="33" t="s">
        <v>90</v>
      </c>
      <c r="D39" s="35"/>
      <c r="E39" s="35"/>
      <c r="F39" s="36"/>
      <c r="G39" s="37"/>
    </row>
    <row r="40" spans="1:7" ht="28.5">
      <c r="A40" s="11" t="s">
        <v>91</v>
      </c>
      <c r="B40" s="13" t="s">
        <v>92</v>
      </c>
      <c r="C40" s="13" t="s">
        <v>93</v>
      </c>
      <c r="D40" s="11" t="s">
        <v>228</v>
      </c>
      <c r="E40" s="11">
        <v>1</v>
      </c>
      <c r="F40" s="19"/>
      <c r="G40" s="16">
        <f t="shared" ref="G40:G41" si="6">ROUND(E40*F40,2)</f>
        <v>0</v>
      </c>
    </row>
    <row r="41" spans="1:7" ht="57.75" thickBot="1">
      <c r="A41" s="22" t="s">
        <v>94</v>
      </c>
      <c r="B41" s="23" t="s">
        <v>95</v>
      </c>
      <c r="C41" s="23" t="s">
        <v>96</v>
      </c>
      <c r="D41" s="22" t="s">
        <v>19</v>
      </c>
      <c r="E41" s="22">
        <v>15</v>
      </c>
      <c r="F41" s="24"/>
      <c r="G41" s="16">
        <f t="shared" si="6"/>
        <v>0</v>
      </c>
    </row>
    <row r="42" spans="1:7" ht="30" customHeight="1" thickBot="1">
      <c r="A42" s="55" t="s">
        <v>97</v>
      </c>
      <c r="B42" s="56"/>
      <c r="C42" s="57"/>
      <c r="D42" s="6"/>
      <c r="E42" s="6"/>
      <c r="F42" s="25"/>
      <c r="G42" s="26">
        <f>SUM(G40:G41)</f>
        <v>0</v>
      </c>
    </row>
    <row r="43" spans="1:7" ht="15.75" thickBot="1">
      <c r="A43" s="50" t="s">
        <v>98</v>
      </c>
      <c r="B43" s="51"/>
      <c r="C43" s="52"/>
      <c r="D43" s="41"/>
      <c r="E43" s="41"/>
      <c r="F43" s="46"/>
      <c r="G43" s="47">
        <f>G8+G21+G26+G29+G32+G35+G38+G42</f>
        <v>0</v>
      </c>
    </row>
    <row r="44" spans="1:7" ht="15.75" thickBot="1">
      <c r="A44" s="7">
        <v>2</v>
      </c>
      <c r="B44" s="8"/>
      <c r="C44" s="8" t="s">
        <v>99</v>
      </c>
      <c r="D44" s="9"/>
      <c r="E44" s="9"/>
      <c r="F44" s="17"/>
      <c r="G44" s="18"/>
    </row>
    <row r="45" spans="1:7" ht="30.75" thickBot="1">
      <c r="A45" s="32" t="s">
        <v>100</v>
      </c>
      <c r="B45" s="33"/>
      <c r="C45" s="33" t="s">
        <v>54</v>
      </c>
      <c r="D45" s="38"/>
      <c r="E45" s="38"/>
      <c r="F45" s="39"/>
      <c r="G45" s="40"/>
    </row>
    <row r="46" spans="1:7" ht="71.25">
      <c r="A46" s="11" t="s">
        <v>101</v>
      </c>
      <c r="B46" s="13" t="s">
        <v>56</v>
      </c>
      <c r="C46" s="13" t="s">
        <v>57</v>
      </c>
      <c r="D46" s="11" t="s">
        <v>30</v>
      </c>
      <c r="E46" s="11">
        <v>89.494</v>
      </c>
      <c r="F46" s="19"/>
      <c r="G46" s="16">
        <f t="shared" ref="G46:G48" si="7">ROUND(E46*F46,2)</f>
        <v>0</v>
      </c>
    </row>
    <row r="47" spans="1:7" ht="42.75">
      <c r="A47" s="2" t="s">
        <v>102</v>
      </c>
      <c r="B47" s="3" t="s">
        <v>59</v>
      </c>
      <c r="C47" s="3" t="s">
        <v>60</v>
      </c>
      <c r="D47" s="2" t="s">
        <v>30</v>
      </c>
      <c r="E47" s="2">
        <v>9.9440000000000008</v>
      </c>
      <c r="F47" s="16"/>
      <c r="G47" s="16">
        <f t="shared" si="7"/>
        <v>0</v>
      </c>
    </row>
    <row r="48" spans="1:7" ht="57.75" thickBot="1">
      <c r="A48" s="22" t="s">
        <v>103</v>
      </c>
      <c r="B48" s="23" t="s">
        <v>62</v>
      </c>
      <c r="C48" s="23" t="s">
        <v>63</v>
      </c>
      <c r="D48" s="22" t="s">
        <v>30</v>
      </c>
      <c r="E48" s="22">
        <v>99.438000000000002</v>
      </c>
      <c r="F48" s="24"/>
      <c r="G48" s="16">
        <f t="shared" si="7"/>
        <v>0</v>
      </c>
    </row>
    <row r="49" spans="1:7" ht="15.75" thickBot="1">
      <c r="A49" s="55" t="s">
        <v>64</v>
      </c>
      <c r="B49" s="56"/>
      <c r="C49" s="57"/>
      <c r="D49" s="6"/>
      <c r="E49" s="6"/>
      <c r="F49" s="25"/>
      <c r="G49" s="26">
        <f>SUM(G46:G48)</f>
        <v>0</v>
      </c>
    </row>
    <row r="50" spans="1:7" ht="30.75" thickBot="1">
      <c r="A50" s="32" t="s">
        <v>104</v>
      </c>
      <c r="B50" s="33"/>
      <c r="C50" s="33" t="s">
        <v>66</v>
      </c>
      <c r="D50" s="35"/>
      <c r="E50" s="35"/>
      <c r="F50" s="36"/>
      <c r="G50" s="37"/>
    </row>
    <row r="51" spans="1:7" ht="43.5" thickBot="1">
      <c r="A51" s="27" t="s">
        <v>105</v>
      </c>
      <c r="B51" s="28" t="s">
        <v>68</v>
      </c>
      <c r="C51" s="28" t="s">
        <v>69</v>
      </c>
      <c r="D51" s="27" t="s">
        <v>23</v>
      </c>
      <c r="E51" s="27">
        <v>261.68</v>
      </c>
      <c r="F51" s="29"/>
      <c r="G51" s="16">
        <f t="shared" ref="G51" si="8">ROUND(E51*F51,2)</f>
        <v>0</v>
      </c>
    </row>
    <row r="52" spans="1:7" ht="15.75" thickBot="1">
      <c r="A52" s="55" t="s">
        <v>70</v>
      </c>
      <c r="B52" s="56"/>
      <c r="C52" s="57"/>
      <c r="D52" s="6"/>
      <c r="E52" s="6"/>
      <c r="F52" s="25"/>
      <c r="G52" s="26">
        <f>SUM(G51)</f>
        <v>0</v>
      </c>
    </row>
    <row r="53" spans="1:7" ht="30.75" thickBot="1">
      <c r="A53" s="32" t="s">
        <v>106</v>
      </c>
      <c r="B53" s="33"/>
      <c r="C53" s="33" t="s">
        <v>72</v>
      </c>
      <c r="D53" s="35"/>
      <c r="E53" s="35"/>
      <c r="F53" s="36"/>
      <c r="G53" s="37"/>
    </row>
    <row r="54" spans="1:7" ht="43.5" thickBot="1">
      <c r="A54" s="27" t="s">
        <v>107</v>
      </c>
      <c r="B54" s="28" t="s">
        <v>108</v>
      </c>
      <c r="C54" s="28" t="s">
        <v>109</v>
      </c>
      <c r="D54" s="27" t="s">
        <v>23</v>
      </c>
      <c r="E54" s="27">
        <v>261.68</v>
      </c>
      <c r="F54" s="29"/>
      <c r="G54" s="16">
        <f t="shared" ref="G54" si="9">ROUND(E54*F54,2)</f>
        <v>0</v>
      </c>
    </row>
    <row r="55" spans="1:7" ht="15.75" thickBot="1">
      <c r="A55" s="55" t="s">
        <v>76</v>
      </c>
      <c r="B55" s="56"/>
      <c r="C55" s="57"/>
      <c r="D55" s="6"/>
      <c r="E55" s="6"/>
      <c r="F55" s="25"/>
      <c r="G55" s="26">
        <f>SUM(G54)</f>
        <v>0</v>
      </c>
    </row>
    <row r="56" spans="1:7" ht="30.75" thickBot="1">
      <c r="A56" s="32" t="s">
        <v>110</v>
      </c>
      <c r="B56" s="33"/>
      <c r="C56" s="33" t="s">
        <v>84</v>
      </c>
      <c r="D56" s="35"/>
      <c r="E56" s="35"/>
      <c r="F56" s="36"/>
      <c r="G56" s="37"/>
    </row>
    <row r="57" spans="1:7" ht="43.5" thickBot="1">
      <c r="A57" s="27" t="s">
        <v>111</v>
      </c>
      <c r="B57" s="28" t="s">
        <v>86</v>
      </c>
      <c r="C57" s="28" t="s">
        <v>87</v>
      </c>
      <c r="D57" s="27" t="s">
        <v>23</v>
      </c>
      <c r="E57" s="27">
        <v>261.68</v>
      </c>
      <c r="F57" s="29"/>
      <c r="G57" s="16">
        <f t="shared" ref="G57" si="10">ROUND(E57*F57,2)</f>
        <v>0</v>
      </c>
    </row>
    <row r="58" spans="1:7" ht="15.75" thickBot="1">
      <c r="A58" s="55" t="s">
        <v>88</v>
      </c>
      <c r="B58" s="56"/>
      <c r="C58" s="57"/>
      <c r="D58" s="6"/>
      <c r="E58" s="6"/>
      <c r="F58" s="25"/>
      <c r="G58" s="26">
        <f>SUM(G57)</f>
        <v>0</v>
      </c>
    </row>
    <row r="59" spans="1:7" ht="15.75" thickBot="1">
      <c r="A59" s="50" t="s">
        <v>112</v>
      </c>
      <c r="B59" s="51"/>
      <c r="C59" s="52"/>
      <c r="D59" s="41"/>
      <c r="E59" s="41"/>
      <c r="F59" s="46"/>
      <c r="G59" s="47">
        <f>G49+G52+G55+G58</f>
        <v>0</v>
      </c>
    </row>
    <row r="60" spans="1:7" ht="15.75" thickBot="1">
      <c r="A60" s="7">
        <v>3</v>
      </c>
      <c r="B60" s="8"/>
      <c r="C60" s="8" t="s">
        <v>113</v>
      </c>
      <c r="D60" s="9"/>
      <c r="E60" s="9"/>
      <c r="F60" s="17"/>
      <c r="G60" s="18"/>
    </row>
    <row r="61" spans="1:7" ht="15.75" thickBot="1">
      <c r="A61" s="32" t="s">
        <v>114</v>
      </c>
      <c r="B61" s="33"/>
      <c r="C61" s="33" t="s">
        <v>115</v>
      </c>
      <c r="D61" s="38"/>
      <c r="E61" s="38"/>
      <c r="F61" s="39"/>
      <c r="G61" s="40"/>
    </row>
    <row r="62" spans="1:7" ht="57">
      <c r="A62" s="11" t="s">
        <v>116</v>
      </c>
      <c r="B62" s="13" t="s">
        <v>117</v>
      </c>
      <c r="C62" s="13" t="s">
        <v>118</v>
      </c>
      <c r="D62" s="11" t="s">
        <v>19</v>
      </c>
      <c r="E62" s="11">
        <v>130</v>
      </c>
      <c r="F62" s="19"/>
      <c r="G62" s="16">
        <f t="shared" ref="G62:G63" si="11">ROUND(E62*F62,2)</f>
        <v>0</v>
      </c>
    </row>
    <row r="63" spans="1:7" ht="57.75" thickBot="1">
      <c r="A63" s="22" t="s">
        <v>119</v>
      </c>
      <c r="B63" s="23" t="s">
        <v>117</v>
      </c>
      <c r="C63" s="23" t="s">
        <v>120</v>
      </c>
      <c r="D63" s="22" t="s">
        <v>19</v>
      </c>
      <c r="E63" s="22">
        <v>203</v>
      </c>
      <c r="F63" s="24"/>
      <c r="G63" s="16">
        <f t="shared" si="11"/>
        <v>0</v>
      </c>
    </row>
    <row r="64" spans="1:7" ht="15.75" thickBot="1">
      <c r="A64" s="55" t="s">
        <v>121</v>
      </c>
      <c r="B64" s="56"/>
      <c r="C64" s="57"/>
      <c r="D64" s="6"/>
      <c r="E64" s="6"/>
      <c r="F64" s="25"/>
      <c r="G64" s="26">
        <f>SUM(G62:G63)</f>
        <v>0</v>
      </c>
    </row>
    <row r="65" spans="1:7" ht="15.75" thickBot="1">
      <c r="A65" s="32" t="s">
        <v>122</v>
      </c>
      <c r="B65" s="33"/>
      <c r="C65" s="33" t="s">
        <v>123</v>
      </c>
      <c r="D65" s="38"/>
      <c r="E65" s="38"/>
      <c r="F65" s="39"/>
      <c r="G65" s="40"/>
    </row>
    <row r="66" spans="1:7" ht="42.75">
      <c r="A66" s="11" t="s">
        <v>124</v>
      </c>
      <c r="B66" s="13" t="s">
        <v>125</v>
      </c>
      <c r="C66" s="13" t="s">
        <v>126</v>
      </c>
      <c r="D66" s="11" t="s">
        <v>19</v>
      </c>
      <c r="E66" s="11">
        <v>136</v>
      </c>
      <c r="F66" s="19"/>
      <c r="G66" s="16">
        <f t="shared" ref="G66:G68" si="12">ROUND(E66*F66,2)</f>
        <v>0</v>
      </c>
    </row>
    <row r="67" spans="1:7" ht="42.75">
      <c r="A67" s="2" t="s">
        <v>127</v>
      </c>
      <c r="B67" s="3" t="s">
        <v>128</v>
      </c>
      <c r="C67" s="3" t="s">
        <v>129</v>
      </c>
      <c r="D67" s="2" t="s">
        <v>30</v>
      </c>
      <c r="E67" s="2">
        <v>5.44</v>
      </c>
      <c r="F67" s="16"/>
      <c r="G67" s="16">
        <f t="shared" si="12"/>
        <v>0</v>
      </c>
    </row>
    <row r="68" spans="1:7" ht="43.5" thickBot="1">
      <c r="A68" s="22" t="s">
        <v>130</v>
      </c>
      <c r="B68" s="23" t="s">
        <v>131</v>
      </c>
      <c r="C68" s="23" t="s">
        <v>132</v>
      </c>
      <c r="D68" s="22" t="s">
        <v>19</v>
      </c>
      <c r="E68" s="22">
        <v>136</v>
      </c>
      <c r="F68" s="24"/>
      <c r="G68" s="16">
        <f t="shared" si="12"/>
        <v>0</v>
      </c>
    </row>
    <row r="69" spans="1:7" ht="15.75" thickBot="1">
      <c r="A69" s="55" t="s">
        <v>133</v>
      </c>
      <c r="B69" s="56"/>
      <c r="C69" s="57"/>
      <c r="D69" s="6"/>
      <c r="E69" s="6"/>
      <c r="F69" s="25"/>
      <c r="G69" s="26">
        <f>SUM(G66:G68)</f>
        <v>0</v>
      </c>
    </row>
    <row r="70" spans="1:7" ht="15.75" thickBot="1">
      <c r="A70" s="32" t="s">
        <v>134</v>
      </c>
      <c r="B70" s="33"/>
      <c r="C70" s="33" t="s">
        <v>135</v>
      </c>
      <c r="D70" s="38"/>
      <c r="E70" s="38"/>
      <c r="F70" s="39"/>
      <c r="G70" s="40"/>
    </row>
    <row r="71" spans="1:7" ht="43.5" thickBot="1">
      <c r="A71" s="27" t="s">
        <v>136</v>
      </c>
      <c r="B71" s="28" t="s">
        <v>137</v>
      </c>
      <c r="C71" s="28" t="s">
        <v>138</v>
      </c>
      <c r="D71" s="27" t="s">
        <v>19</v>
      </c>
      <c r="E71" s="27">
        <v>61</v>
      </c>
      <c r="F71" s="29"/>
      <c r="G71" s="16">
        <f t="shared" ref="G71" si="13">ROUND(E71*F71,2)</f>
        <v>0</v>
      </c>
    </row>
    <row r="72" spans="1:7" ht="15.75" thickBot="1">
      <c r="A72" s="55" t="s">
        <v>139</v>
      </c>
      <c r="B72" s="56"/>
      <c r="C72" s="57"/>
      <c r="D72" s="6"/>
      <c r="E72" s="6"/>
      <c r="F72" s="25"/>
      <c r="G72" s="26">
        <f>SUM(G71)</f>
        <v>0</v>
      </c>
    </row>
    <row r="73" spans="1:7" ht="15.75" thickBot="1">
      <c r="A73" s="50" t="s">
        <v>140</v>
      </c>
      <c r="B73" s="51"/>
      <c r="C73" s="52"/>
      <c r="D73" s="41"/>
      <c r="E73" s="41"/>
      <c r="F73" s="46"/>
      <c r="G73" s="47">
        <f>G64+G69+G72</f>
        <v>0</v>
      </c>
    </row>
    <row r="74" spans="1:7" ht="15.75" thickBot="1">
      <c r="A74" s="7">
        <v>4</v>
      </c>
      <c r="B74" s="8"/>
      <c r="C74" s="8" t="s">
        <v>141</v>
      </c>
      <c r="D74" s="12"/>
      <c r="E74" s="12"/>
      <c r="F74" s="20"/>
      <c r="G74" s="21"/>
    </row>
    <row r="75" spans="1:7" ht="30.75" thickBot="1">
      <c r="A75" s="32" t="s">
        <v>142</v>
      </c>
      <c r="B75" s="33"/>
      <c r="C75" s="33" t="s">
        <v>54</v>
      </c>
      <c r="D75" s="38"/>
      <c r="E75" s="38"/>
      <c r="F75" s="39"/>
      <c r="G75" s="40"/>
    </row>
    <row r="76" spans="1:7" ht="85.5">
      <c r="A76" s="11" t="s">
        <v>143</v>
      </c>
      <c r="B76" s="13" t="s">
        <v>56</v>
      </c>
      <c r="C76" s="13" t="s">
        <v>144</v>
      </c>
      <c r="D76" s="11" t="s">
        <v>30</v>
      </c>
      <c r="E76" s="11">
        <v>128.304</v>
      </c>
      <c r="F76" s="19"/>
      <c r="G76" s="16">
        <f t="shared" ref="G76:G78" si="14">ROUND(E76*F76,2)</f>
        <v>0</v>
      </c>
    </row>
    <row r="77" spans="1:7" ht="42.75">
      <c r="A77" s="2" t="s">
        <v>145</v>
      </c>
      <c r="B77" s="3" t="s">
        <v>59</v>
      </c>
      <c r="C77" s="3" t="s">
        <v>146</v>
      </c>
      <c r="D77" s="2" t="s">
        <v>30</v>
      </c>
      <c r="E77" s="2">
        <v>42.768000000000001</v>
      </c>
      <c r="F77" s="16"/>
      <c r="G77" s="16">
        <f t="shared" si="14"/>
        <v>0</v>
      </c>
    </row>
    <row r="78" spans="1:7" ht="57.75" thickBot="1">
      <c r="A78" s="22" t="s">
        <v>147</v>
      </c>
      <c r="B78" s="23" t="s">
        <v>62</v>
      </c>
      <c r="C78" s="23" t="s">
        <v>63</v>
      </c>
      <c r="D78" s="22" t="s">
        <v>30</v>
      </c>
      <c r="E78" s="22">
        <v>171.072</v>
      </c>
      <c r="F78" s="24"/>
      <c r="G78" s="16">
        <f t="shared" si="14"/>
        <v>0</v>
      </c>
    </row>
    <row r="79" spans="1:7" ht="15.75" thickBot="1">
      <c r="A79" s="55" t="s">
        <v>64</v>
      </c>
      <c r="B79" s="56"/>
      <c r="C79" s="57"/>
      <c r="D79" s="6"/>
      <c r="E79" s="6"/>
      <c r="F79" s="25"/>
      <c r="G79" s="26">
        <f>SUM(G76:G78)</f>
        <v>0</v>
      </c>
    </row>
    <row r="80" spans="1:7" ht="15.75" thickBot="1">
      <c r="A80" s="32" t="s">
        <v>148</v>
      </c>
      <c r="B80" s="33"/>
      <c r="C80" s="33" t="s">
        <v>149</v>
      </c>
      <c r="D80" s="38"/>
      <c r="E80" s="38"/>
      <c r="F80" s="39"/>
      <c r="G80" s="40"/>
    </row>
    <row r="81" spans="1:7" ht="42.75">
      <c r="A81" s="11" t="s">
        <v>150</v>
      </c>
      <c r="B81" s="13" t="s">
        <v>151</v>
      </c>
      <c r="C81" s="13" t="s">
        <v>152</v>
      </c>
      <c r="D81" s="11" t="s">
        <v>227</v>
      </c>
      <c r="E81" s="11">
        <v>1</v>
      </c>
      <c r="F81" s="19"/>
      <c r="G81" s="16">
        <f t="shared" ref="G81:G91" si="15">ROUND(E81*F81,2)</f>
        <v>0</v>
      </c>
    </row>
    <row r="82" spans="1:7" ht="42.75">
      <c r="A82" s="2" t="s">
        <v>153</v>
      </c>
      <c r="B82" s="3" t="s">
        <v>154</v>
      </c>
      <c r="C82" s="3" t="s">
        <v>155</v>
      </c>
      <c r="D82" s="2" t="s">
        <v>227</v>
      </c>
      <c r="E82" s="2">
        <v>1</v>
      </c>
      <c r="F82" s="16"/>
      <c r="G82" s="16">
        <f t="shared" si="15"/>
        <v>0</v>
      </c>
    </row>
    <row r="83" spans="1:7" ht="42.75">
      <c r="A83" s="2" t="s">
        <v>156</v>
      </c>
      <c r="B83" s="3" t="s">
        <v>157</v>
      </c>
      <c r="C83" s="3" t="s">
        <v>158</v>
      </c>
      <c r="D83" s="2" t="s">
        <v>23</v>
      </c>
      <c r="E83" s="2">
        <v>67.88</v>
      </c>
      <c r="F83" s="16"/>
      <c r="G83" s="16">
        <f t="shared" si="15"/>
        <v>0</v>
      </c>
    </row>
    <row r="84" spans="1:7" ht="42.75">
      <c r="A84" s="2" t="s">
        <v>159</v>
      </c>
      <c r="B84" s="3" t="s">
        <v>160</v>
      </c>
      <c r="C84" s="3" t="s">
        <v>161</v>
      </c>
      <c r="D84" s="2" t="s">
        <v>23</v>
      </c>
      <c r="E84" s="2">
        <v>70.5</v>
      </c>
      <c r="F84" s="16"/>
      <c r="G84" s="16">
        <f t="shared" si="15"/>
        <v>0</v>
      </c>
    </row>
    <row r="85" spans="1:7" ht="42.75">
      <c r="A85" s="2" t="s">
        <v>162</v>
      </c>
      <c r="B85" s="3" t="s">
        <v>163</v>
      </c>
      <c r="C85" s="3" t="s">
        <v>164</v>
      </c>
      <c r="D85" s="2" t="s">
        <v>19</v>
      </c>
      <c r="E85" s="2">
        <v>23.5</v>
      </c>
      <c r="F85" s="16"/>
      <c r="G85" s="16">
        <f t="shared" si="15"/>
        <v>0</v>
      </c>
    </row>
    <row r="86" spans="1:7" ht="42.75">
      <c r="A86" s="2" t="s">
        <v>165</v>
      </c>
      <c r="B86" s="3" t="s">
        <v>166</v>
      </c>
      <c r="C86" s="3" t="s">
        <v>167</v>
      </c>
      <c r="D86" s="2" t="s">
        <v>228</v>
      </c>
      <c r="E86" s="2">
        <v>5</v>
      </c>
      <c r="F86" s="16"/>
      <c r="G86" s="16">
        <f t="shared" si="15"/>
        <v>0</v>
      </c>
    </row>
    <row r="87" spans="1:7" ht="42.75">
      <c r="A87" s="2" t="s">
        <v>168</v>
      </c>
      <c r="B87" s="3" t="s">
        <v>169</v>
      </c>
      <c r="C87" s="3" t="s">
        <v>170</v>
      </c>
      <c r="D87" s="2" t="s">
        <v>19</v>
      </c>
      <c r="E87" s="2">
        <v>25</v>
      </c>
      <c r="F87" s="16"/>
      <c r="G87" s="16">
        <f t="shared" si="15"/>
        <v>0</v>
      </c>
    </row>
    <row r="88" spans="1:7" ht="71.25">
      <c r="A88" s="2" t="s">
        <v>171</v>
      </c>
      <c r="B88" s="3" t="s">
        <v>172</v>
      </c>
      <c r="C88" s="3" t="s">
        <v>173</v>
      </c>
      <c r="D88" s="2" t="s">
        <v>228</v>
      </c>
      <c r="E88" s="2">
        <v>2</v>
      </c>
      <c r="F88" s="16"/>
      <c r="G88" s="16">
        <f t="shared" si="15"/>
        <v>0</v>
      </c>
    </row>
    <row r="89" spans="1:7" ht="57">
      <c r="A89" s="2" t="s">
        <v>174</v>
      </c>
      <c r="B89" s="3" t="s">
        <v>175</v>
      </c>
      <c r="C89" s="3" t="s">
        <v>176</v>
      </c>
      <c r="D89" s="2" t="s">
        <v>177</v>
      </c>
      <c r="E89" s="2">
        <v>1</v>
      </c>
      <c r="F89" s="16"/>
      <c r="G89" s="16">
        <f t="shared" si="15"/>
        <v>0</v>
      </c>
    </row>
    <row r="90" spans="1:7" ht="42.75">
      <c r="A90" s="2" t="s">
        <v>178</v>
      </c>
      <c r="B90" s="3" t="s">
        <v>179</v>
      </c>
      <c r="C90" s="3" t="s">
        <v>180</v>
      </c>
      <c r="D90" s="2" t="s">
        <v>30</v>
      </c>
      <c r="E90" s="2">
        <v>50.317999999999998</v>
      </c>
      <c r="F90" s="16"/>
      <c r="G90" s="16">
        <f t="shared" si="15"/>
        <v>0</v>
      </c>
    </row>
    <row r="91" spans="1:7" ht="43.5" thickBot="1">
      <c r="A91" s="22" t="s">
        <v>181</v>
      </c>
      <c r="B91" s="23" t="s">
        <v>182</v>
      </c>
      <c r="C91" s="23" t="s">
        <v>183</v>
      </c>
      <c r="D91" s="22" t="s">
        <v>30</v>
      </c>
      <c r="E91" s="22">
        <v>19.95</v>
      </c>
      <c r="F91" s="24"/>
      <c r="G91" s="16">
        <f t="shared" si="15"/>
        <v>0</v>
      </c>
    </row>
    <row r="92" spans="1:7" ht="15.75" thickBot="1">
      <c r="A92" s="55" t="s">
        <v>184</v>
      </c>
      <c r="B92" s="56"/>
      <c r="C92" s="57"/>
      <c r="D92" s="6"/>
      <c r="E92" s="6"/>
      <c r="F92" s="25"/>
      <c r="G92" s="26">
        <f>SUM(G81:G91)</f>
        <v>0</v>
      </c>
    </row>
    <row r="93" spans="1:7" ht="15.75" thickBot="1">
      <c r="A93" s="32" t="s">
        <v>185</v>
      </c>
      <c r="B93" s="33"/>
      <c r="C93" s="33" t="s">
        <v>186</v>
      </c>
      <c r="D93" s="38"/>
      <c r="E93" s="38"/>
      <c r="F93" s="39"/>
      <c r="G93" s="40"/>
    </row>
    <row r="94" spans="1:7" ht="42.75">
      <c r="A94" s="11" t="s">
        <v>187</v>
      </c>
      <c r="B94" s="13" t="s">
        <v>188</v>
      </c>
      <c r="C94" s="13" t="s">
        <v>189</v>
      </c>
      <c r="D94" s="11" t="s">
        <v>23</v>
      </c>
      <c r="E94" s="11">
        <v>325</v>
      </c>
      <c r="F94" s="19"/>
      <c r="G94" s="16">
        <f t="shared" ref="G94:G98" si="16">ROUND(E94*F94,2)</f>
        <v>0</v>
      </c>
    </row>
    <row r="95" spans="1:7" ht="42.75">
      <c r="A95" s="2" t="s">
        <v>190</v>
      </c>
      <c r="B95" s="3" t="s">
        <v>191</v>
      </c>
      <c r="C95" s="3" t="s">
        <v>192</v>
      </c>
      <c r="D95" s="2" t="s">
        <v>23</v>
      </c>
      <c r="E95" s="2">
        <v>325</v>
      </c>
      <c r="F95" s="16"/>
      <c r="G95" s="16">
        <f t="shared" si="16"/>
        <v>0</v>
      </c>
    </row>
    <row r="96" spans="1:7" ht="42.75">
      <c r="A96" s="2" t="s">
        <v>193</v>
      </c>
      <c r="B96" s="3" t="s">
        <v>194</v>
      </c>
      <c r="C96" s="3" t="s">
        <v>195</v>
      </c>
      <c r="D96" s="2" t="s">
        <v>19</v>
      </c>
      <c r="E96" s="2">
        <v>130</v>
      </c>
      <c r="F96" s="16"/>
      <c r="G96" s="16">
        <f t="shared" si="16"/>
        <v>0</v>
      </c>
    </row>
    <row r="97" spans="1:7" ht="42.75">
      <c r="A97" s="2" t="s">
        <v>196</v>
      </c>
      <c r="B97" s="3" t="s">
        <v>197</v>
      </c>
      <c r="C97" s="3" t="s">
        <v>198</v>
      </c>
      <c r="D97" s="2" t="s">
        <v>30</v>
      </c>
      <c r="E97" s="2">
        <v>63.7</v>
      </c>
      <c r="F97" s="16"/>
      <c r="G97" s="16">
        <f t="shared" si="16"/>
        <v>0</v>
      </c>
    </row>
    <row r="98" spans="1:7" ht="57.75" thickBot="1">
      <c r="A98" s="22" t="s">
        <v>199</v>
      </c>
      <c r="B98" s="23" t="s">
        <v>200</v>
      </c>
      <c r="C98" s="23" t="s">
        <v>201</v>
      </c>
      <c r="D98" s="22" t="s">
        <v>23</v>
      </c>
      <c r="E98" s="22">
        <v>110.5</v>
      </c>
      <c r="F98" s="24"/>
      <c r="G98" s="16">
        <f t="shared" si="16"/>
        <v>0</v>
      </c>
    </row>
    <row r="99" spans="1:7" ht="15.75" thickBot="1">
      <c r="A99" s="55" t="s">
        <v>202</v>
      </c>
      <c r="B99" s="56"/>
      <c r="C99" s="57"/>
      <c r="D99" s="14"/>
      <c r="E99" s="14"/>
      <c r="F99" s="30"/>
      <c r="G99" s="26">
        <f>SUM(G94:G98)</f>
        <v>0</v>
      </c>
    </row>
    <row r="100" spans="1:7" ht="15.75" thickBot="1">
      <c r="A100" s="50" t="s">
        <v>203</v>
      </c>
      <c r="B100" s="51"/>
      <c r="C100" s="52"/>
      <c r="D100" s="41"/>
      <c r="E100" s="41"/>
      <c r="F100" s="46"/>
      <c r="G100" s="47">
        <f>G79+G92+G99</f>
        <v>0</v>
      </c>
    </row>
    <row r="101" spans="1:7" ht="15.75" thickBot="1">
      <c r="A101" s="7">
        <v>5</v>
      </c>
      <c r="B101" s="8"/>
      <c r="C101" s="8" t="s">
        <v>204</v>
      </c>
      <c r="D101" s="12"/>
      <c r="E101" s="12"/>
      <c r="F101" s="20"/>
      <c r="G101" s="21"/>
    </row>
    <row r="102" spans="1:7" ht="15.75" thickBot="1">
      <c r="A102" s="32" t="s">
        <v>205</v>
      </c>
      <c r="B102" s="33"/>
      <c r="C102" s="33" t="s">
        <v>206</v>
      </c>
      <c r="D102" s="38"/>
      <c r="E102" s="38"/>
      <c r="F102" s="39"/>
      <c r="G102" s="40"/>
    </row>
    <row r="103" spans="1:7" ht="28.5">
      <c r="A103" s="11" t="s">
        <v>207</v>
      </c>
      <c r="B103" s="13" t="s">
        <v>208</v>
      </c>
      <c r="C103" s="13" t="s">
        <v>209</v>
      </c>
      <c r="D103" s="11" t="s">
        <v>228</v>
      </c>
      <c r="E103" s="11">
        <v>5</v>
      </c>
      <c r="F103" s="19"/>
      <c r="G103" s="16">
        <f t="shared" ref="G103:G104" si="17">ROUND(E103*F103,2)</f>
        <v>0</v>
      </c>
    </row>
    <row r="104" spans="1:7" ht="29.25" thickBot="1">
      <c r="A104" s="22" t="s">
        <v>210</v>
      </c>
      <c r="B104" s="23" t="s">
        <v>211</v>
      </c>
      <c r="C104" s="23" t="s">
        <v>212</v>
      </c>
      <c r="D104" s="22" t="s">
        <v>228</v>
      </c>
      <c r="E104" s="22">
        <v>7</v>
      </c>
      <c r="F104" s="24"/>
      <c r="G104" s="16">
        <f t="shared" si="17"/>
        <v>0</v>
      </c>
    </row>
    <row r="105" spans="1:7" ht="15.75" thickBot="1">
      <c r="A105" s="55" t="s">
        <v>213</v>
      </c>
      <c r="B105" s="56"/>
      <c r="C105" s="57"/>
      <c r="D105" s="6"/>
      <c r="E105" s="6"/>
      <c r="F105" s="25"/>
      <c r="G105" s="26">
        <f>SUM(G103:G104)</f>
        <v>0</v>
      </c>
    </row>
    <row r="106" spans="1:7" ht="15.75" thickBot="1">
      <c r="A106" s="50" t="s">
        <v>214</v>
      </c>
      <c r="B106" s="51"/>
      <c r="C106" s="52"/>
      <c r="D106" s="41"/>
      <c r="E106" s="41"/>
      <c r="F106" s="46"/>
      <c r="G106" s="47">
        <f>G105</f>
        <v>0</v>
      </c>
    </row>
    <row r="107" spans="1:7" ht="15.75" thickBot="1">
      <c r="A107" s="15">
        <v>6</v>
      </c>
      <c r="B107" s="8"/>
      <c r="C107" s="8" t="s">
        <v>215</v>
      </c>
      <c r="D107" s="12"/>
      <c r="E107" s="12"/>
      <c r="F107" s="20"/>
      <c r="G107" s="21"/>
    </row>
    <row r="108" spans="1:7" ht="42.75">
      <c r="A108" s="11" t="s">
        <v>216</v>
      </c>
      <c r="B108" s="13" t="s">
        <v>217</v>
      </c>
      <c r="C108" s="13" t="s">
        <v>218</v>
      </c>
      <c r="D108" s="11" t="s">
        <v>23</v>
      </c>
      <c r="E108" s="11">
        <v>328.2</v>
      </c>
      <c r="F108" s="19"/>
      <c r="G108" s="16">
        <f t="shared" ref="G108:G110" si="18">ROUND(E108*F108,2)</f>
        <v>0</v>
      </c>
    </row>
    <row r="109" spans="1:7" ht="42.75">
      <c r="A109" s="2" t="s">
        <v>219</v>
      </c>
      <c r="B109" s="3" t="s">
        <v>220</v>
      </c>
      <c r="C109" s="3" t="s">
        <v>221</v>
      </c>
      <c r="D109" s="2" t="s">
        <v>23</v>
      </c>
      <c r="E109" s="2">
        <v>328.2</v>
      </c>
      <c r="F109" s="16"/>
      <c r="G109" s="16">
        <f t="shared" si="18"/>
        <v>0</v>
      </c>
    </row>
    <row r="110" spans="1:7" ht="43.5" thickBot="1">
      <c r="A110" s="22" t="s">
        <v>222</v>
      </c>
      <c r="B110" s="23" t="s">
        <v>223</v>
      </c>
      <c r="C110" s="23" t="s">
        <v>224</v>
      </c>
      <c r="D110" s="22" t="s">
        <v>23</v>
      </c>
      <c r="E110" s="22">
        <v>328.2</v>
      </c>
      <c r="F110" s="24"/>
      <c r="G110" s="16">
        <f t="shared" si="18"/>
        <v>0</v>
      </c>
    </row>
    <row r="111" spans="1:7" ht="15.75" thickBot="1">
      <c r="A111" s="50" t="s">
        <v>225</v>
      </c>
      <c r="B111" s="51"/>
      <c r="C111" s="52"/>
      <c r="D111" s="43"/>
      <c r="E111" s="43"/>
      <c r="F111" s="44"/>
      <c r="G111" s="42">
        <f>SUM(G108:G110)</f>
        <v>0</v>
      </c>
    </row>
    <row r="112" spans="1:7" ht="15.75" thickBot="1">
      <c r="A112" s="53" t="s">
        <v>231</v>
      </c>
      <c r="B112" s="54"/>
      <c r="C112" s="54"/>
      <c r="D112" s="48"/>
      <c r="E112" s="48"/>
      <c r="F112" s="48"/>
      <c r="G112" s="49">
        <f>G43+G59+G73+G100+G106+G111</f>
        <v>0</v>
      </c>
    </row>
    <row r="113" spans="1:7" ht="15.75" thickBot="1">
      <c r="A113" s="53" t="s">
        <v>232</v>
      </c>
      <c r="B113" s="54"/>
      <c r="C113" s="54"/>
      <c r="D113" s="48"/>
      <c r="E113" s="48"/>
      <c r="F113" s="48"/>
      <c r="G113" s="49">
        <f>ROUND(G112*0.23,2)</f>
        <v>0</v>
      </c>
    </row>
    <row r="114" spans="1:7" ht="15.75" thickBot="1">
      <c r="A114" s="53" t="s">
        <v>233</v>
      </c>
      <c r="B114" s="54"/>
      <c r="C114" s="54"/>
      <c r="D114" s="48"/>
      <c r="E114" s="48"/>
      <c r="F114" s="48"/>
      <c r="G114" s="49">
        <f>G112+G113</f>
        <v>0</v>
      </c>
    </row>
  </sheetData>
  <mergeCells count="31">
    <mergeCell ref="A26:C26"/>
    <mergeCell ref="A1:G1"/>
    <mergeCell ref="A3:G3"/>
    <mergeCell ref="A2:G2"/>
    <mergeCell ref="A8:C8"/>
    <mergeCell ref="A21:C21"/>
    <mergeCell ref="A29:C29"/>
    <mergeCell ref="A49:C49"/>
    <mergeCell ref="A52:C52"/>
    <mergeCell ref="A43:C43"/>
    <mergeCell ref="A42:C42"/>
    <mergeCell ref="A32:C32"/>
    <mergeCell ref="A35:C35"/>
    <mergeCell ref="A38:C38"/>
    <mergeCell ref="A105:C105"/>
    <mergeCell ref="A55:C55"/>
    <mergeCell ref="A58:C58"/>
    <mergeCell ref="A59:C59"/>
    <mergeCell ref="A64:C64"/>
    <mergeCell ref="A69:C69"/>
    <mergeCell ref="A72:C72"/>
    <mergeCell ref="A73:C73"/>
    <mergeCell ref="A79:C79"/>
    <mergeCell ref="A92:C92"/>
    <mergeCell ref="A99:C99"/>
    <mergeCell ref="A100:C100"/>
    <mergeCell ref="A106:C106"/>
    <mergeCell ref="A111:C111"/>
    <mergeCell ref="A112:C112"/>
    <mergeCell ref="A113:C113"/>
    <mergeCell ref="A114:C114"/>
  </mergeCells>
  <pageMargins left="0.7" right="0.7" top="0.75" bottom="0.75" header="0.3" footer="0.3"/>
  <pageSetup paperSize="9" scale="7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Witek</dc:creator>
  <cp:lastModifiedBy>Kalbarczyk Piotr</cp:lastModifiedBy>
  <dcterms:created xsi:type="dcterms:W3CDTF">2019-04-04T19:07:54Z</dcterms:created>
  <dcterms:modified xsi:type="dcterms:W3CDTF">2019-04-05T06:56:30Z</dcterms:modified>
</cp:coreProperties>
</file>