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540" activeTab="0"/>
  </bookViews>
  <sheets>
    <sheet name="Kosztorys" sheetId="1" r:id="rId1"/>
    <sheet name="ZZK OF" sheetId="2" r:id="rId2"/>
  </sheets>
  <definedNames>
    <definedName name="_xlnm.Print_Area" localSheetId="0">'Kosztorys'!$A$1:$H$58</definedName>
    <definedName name="_xlnm.Print_Area" localSheetId="1">'ZZK OF'!$A$1:$I$26</definedName>
    <definedName name="_xlnm.Print_Titles" localSheetId="0">'Kosztorys'!$5:$6</definedName>
  </definedNames>
  <calcPr fullCalcOnLoad="1" fullPrecision="0"/>
</workbook>
</file>

<file path=xl/sharedStrings.xml><?xml version="1.0" encoding="utf-8"?>
<sst xmlns="http://schemas.openxmlformats.org/spreadsheetml/2006/main" count="169" uniqueCount="115">
  <si>
    <t>km</t>
  </si>
  <si>
    <t>Lp.</t>
  </si>
  <si>
    <t>ROBOTY PRZYGOTOWAWCZE</t>
  </si>
  <si>
    <t>m</t>
  </si>
  <si>
    <t>Wyszczególnienie elementów rozliczeniowych</t>
  </si>
  <si>
    <t>D.01.00.00.</t>
  </si>
  <si>
    <t>D.04.00.00.</t>
  </si>
  <si>
    <t>PODBUDOWY</t>
  </si>
  <si>
    <t>D.05.00.00.</t>
  </si>
  <si>
    <t>NAWIERZCHNIE</t>
  </si>
  <si>
    <t>* Ceny jednostkowe i wartości robót należy podawać w PLN  z dokładnością do  0,01 PLN.</t>
  </si>
  <si>
    <t>Sporządził:</t>
  </si>
  <si>
    <t>ELEMENTY  ULIC</t>
  </si>
  <si>
    <t>D.08.01.01</t>
  </si>
  <si>
    <t>mb</t>
  </si>
  <si>
    <t>R A Z E M</t>
  </si>
  <si>
    <t xml:space="preserve">Roboty pomiarowe - odtworzenie trasy i punktów pomiarowych </t>
  </si>
  <si>
    <t>Ilość jednostek</t>
  </si>
  <si>
    <t>Nazwa jednostki</t>
  </si>
  <si>
    <t>Odcinek I</t>
  </si>
  <si>
    <t>Odcinek II</t>
  </si>
  <si>
    <t>m2</t>
  </si>
  <si>
    <t>ZBIORCZE ZESTAWIENIE KOSZTÓW INWESTYCJI</t>
  </si>
  <si>
    <t>Razem - suma poz. 11 i 12</t>
  </si>
  <si>
    <t>Roboty nie przewidziane - 5 % pozycji 11</t>
  </si>
  <si>
    <t>Odcinek III</t>
  </si>
  <si>
    <r>
      <t>m</t>
    </r>
    <r>
      <rPr>
        <vertAlign val="superscript"/>
        <sz val="10"/>
        <rFont val="Arial"/>
        <family val="2"/>
      </rPr>
      <t>2</t>
    </r>
  </si>
  <si>
    <t xml:space="preserve">    Ceny jednostkowe należy podawać bez VAT</t>
  </si>
  <si>
    <t>Pozycja Specyfikacji Technicznej</t>
  </si>
  <si>
    <t>Cena jedn. (PLN*)</t>
  </si>
  <si>
    <t>………………………………….</t>
  </si>
  <si>
    <t>Odcinek IV</t>
  </si>
  <si>
    <t>Odcinek V</t>
  </si>
  <si>
    <t>* Ceny jednostkowe i wartości robót należy podawać w PLN  z dokładnością do  0,01 PLN</t>
  </si>
  <si>
    <t>inż..Krzysztof Marchwicki</t>
  </si>
  <si>
    <t>Wartość (PLN*) - OGÓŁEM</t>
  </si>
  <si>
    <t>D.04.01.01.</t>
  </si>
  <si>
    <t>KodCPV</t>
  </si>
  <si>
    <t>45100000-8</t>
  </si>
  <si>
    <t>45233140-2</t>
  </si>
  <si>
    <t>m3</t>
  </si>
  <si>
    <t>ROBOTY ZIEMNE</t>
  </si>
  <si>
    <t>szt</t>
  </si>
  <si>
    <t>Profilowanie i zagęszczenie podłoża</t>
  </si>
  <si>
    <t>Ustawienie znaków drogowych</t>
  </si>
  <si>
    <t>Ustawienie słupków do znaków drogowych</t>
  </si>
  <si>
    <t>Wycinka wraz z karczowaniem krzewów</t>
  </si>
  <si>
    <t>45233290-8</t>
  </si>
  <si>
    <t>D.04.04.02.</t>
  </si>
  <si>
    <t>D.07.02.01</t>
  </si>
  <si>
    <t>D.01.02.01</t>
  </si>
  <si>
    <t>D.02.01.01</t>
  </si>
  <si>
    <t xml:space="preserve">                    ROBOTY ZIEMNE</t>
  </si>
  <si>
    <t xml:space="preserve">                   NAWIERZCHNIE</t>
  </si>
  <si>
    <t xml:space="preserve">                  ELEMENTY ULIC</t>
  </si>
  <si>
    <t xml:space="preserve">RAZEM   ROBOTY PRZYGOTOWAWCZE                                                                                                </t>
  </si>
  <si>
    <t xml:space="preserve">                    PODBUDOWY</t>
  </si>
  <si>
    <t xml:space="preserve">RAZEM   ROBOTY ZIEMNE                                                                                              </t>
  </si>
  <si>
    <t>RAZEM PODBUDOWY</t>
  </si>
  <si>
    <t>RAZEM NAWIERZCHNIE</t>
  </si>
  <si>
    <t>RAZEM ELEMENTY ULIC</t>
  </si>
  <si>
    <t>Rozebranie obrzeży betonowych</t>
  </si>
  <si>
    <t>Ułożenie warstwy ścieralnej z BA gr. 4,0 cm</t>
  </si>
  <si>
    <t>D.01.02.04</t>
  </si>
  <si>
    <t>Frezowanie nawierzchni bitumicznej gr. 4,0 cm</t>
  </si>
  <si>
    <t>Ustawienie obrzeża betonowego 8x30x100 na ławie bet. z oporem</t>
  </si>
  <si>
    <t>13</t>
  </si>
  <si>
    <t xml:space="preserve">PROJEKT PRZEBUDOWY CHODNIKA NA CIĄG PIESZO-ROWEROWY NA UL. GRUNWALDZKIEJ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</si>
  <si>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Warstwa wzmacniająca podłoże z gruntu stabilizowanego cementem gr. 10 cm, </t>
  </si>
  <si>
    <t>16</t>
  </si>
  <si>
    <t>Rozebranie chodnika z kostki betonowej</t>
  </si>
  <si>
    <t>Rozebranie krawężnika betonowego 15x30x100</t>
  </si>
  <si>
    <t>Rozebranie podbudowy tłuczniowej</t>
  </si>
  <si>
    <t>Załadunek gruzu z rozbiórki na samochody samowyładowcze i odwiezienie na odl. do 10 km</t>
  </si>
  <si>
    <t>Zdjęcie warstwy humusu</t>
  </si>
  <si>
    <t>ZIELEŃ</t>
  </si>
  <si>
    <t>Humusowanie i obsianie trawą</t>
  </si>
  <si>
    <t>Podbudowa zasadnicza z kamienia łamanego stabilizowanego mechanicznie 0/31,5 gr. 15 cm</t>
  </si>
  <si>
    <t>18</t>
  </si>
  <si>
    <t>Wykonanie oznakowania poziomego farbami do nawierzchni</t>
  </si>
  <si>
    <t xml:space="preserve">                        ZIELEŃ</t>
  </si>
  <si>
    <t>RAZEM  ELEMENTY  ULIC</t>
  </si>
  <si>
    <t>Regulacja wysokościowa istniejących urządzeń infrastruktury technicznej - studnie kanalizacyjne i telekomunikacyjne</t>
  </si>
  <si>
    <t>Rozebranie chodnika z płyt betonowych 35x35x5</t>
  </si>
  <si>
    <t>14</t>
  </si>
  <si>
    <t>19</t>
  </si>
  <si>
    <t>Ustawienie barier segmentowych</t>
  </si>
  <si>
    <t>Ustawienie krawężnika betonowego  najazdowego 15x22x100 na podsypce cementowo-piaskowej gr. 5,0 cm wraz z ławą betonową z oporem</t>
  </si>
  <si>
    <t>Ułożenie chodnika z kostki betonowej gr. 8,0 cm</t>
  </si>
  <si>
    <t>20</t>
  </si>
  <si>
    <t>Wykopy - wykonanie koryta zodwozem gruntu na odkład na . 10 km</t>
  </si>
  <si>
    <t>D.01.01.01B.</t>
  </si>
  <si>
    <t>D.05.03.11</t>
  </si>
  <si>
    <t>D.04.05.01A.</t>
  </si>
  <si>
    <t>D.05.03.05A</t>
  </si>
  <si>
    <t>D.08.02.02</t>
  </si>
  <si>
    <t>D.08.03.01</t>
  </si>
  <si>
    <t>D.07.01.01</t>
  </si>
  <si>
    <t>D.07.06.02</t>
  </si>
  <si>
    <t>D.10.10.01M</t>
  </si>
  <si>
    <t>D.01.02.02</t>
  </si>
  <si>
    <t>D.02.00.00.</t>
  </si>
  <si>
    <t>D.08.00.00</t>
  </si>
  <si>
    <t>D.09.00.00</t>
  </si>
  <si>
    <t xml:space="preserve">                                                                                            </t>
  </si>
  <si>
    <t xml:space="preserve">Karczowanie pni i korzeni drzew </t>
  </si>
  <si>
    <t>KOSZTORYS OFERTOWY</t>
  </si>
  <si>
    <t>OGÓŁEM - suma pozycji 1 - 25</t>
  </si>
  <si>
    <t>RAZEM poz. 1 - 6</t>
  </si>
  <si>
    <t>Podatek VAT - 23%  poz. 7</t>
  </si>
  <si>
    <t>OGÓŁEM - suma poz. 7 i 8</t>
  </si>
  <si>
    <t xml:space="preserve">PRZEBUDOWA CHODNIKA NA CIĄG PIESZO-ROWEROWY W UL. GRUNWALDZKIEJ
w Lesznie na odcinku od AL. Jana Pawła II do ul. 17 Stycznia                                                                                                                                                                                 </t>
  </si>
  <si>
    <t>PRZEBUDOWA CHODNIKA NA CIĄG PIESZO-ROWEROWY W UL. GRUNWALDZKIEJ</t>
  </si>
  <si>
    <t>w Lesznie na odcinku od Al.. Jana Pawła II  do ul. 17 Stycznia</t>
  </si>
  <si>
    <t>ZAŁĄCZNIK NR 8 DO SIWZ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</si>
</sst>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+&quot;##0.00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%"/>
    <numFmt numFmtId="171" formatCode="#,##0.00&quot;   &quot;"/>
    <numFmt numFmtId="172" formatCode="#,##0.00&quot;  &quot;"/>
    <numFmt numFmtId="173" formatCode="#,##0.0&quot;   &quot;"/>
    <numFmt numFmtId="174" formatCode="#,##0.0&quot; &quot;"/>
    <numFmt numFmtId="175" formatCode="#,##0.000"/>
    <numFmt numFmtId="176" formatCode="#,##0.0000"/>
    <numFmt numFmtId="177" formatCode="0.000"/>
    <numFmt numFmtId="178" formatCode="0.0000"/>
    <numFmt numFmtId="179" formatCode="#,##0.00\ _z_ł"/>
    <numFmt numFmtId="180" formatCode="0&quot;+&quot;000.00"/>
    <numFmt numFmtId="181" formatCode="[$€-2]\ #,##0.00_);[Red]\([$€-2]\ #,##0.00\)"/>
    <numFmt numFmtId="182" formatCode="[$-415]d\ mmmm\ yyyy"/>
    <numFmt numFmtId="183" formatCode="dd\ mmmm\ yyyy&quot; rok&quot;"/>
    <numFmt numFmtId="184" formatCode="dd\ mmmm\ yyyy&quot; roku&quot;"/>
    <numFmt numFmtId="185" formatCode="_-[$€-2]\ * #,##0.00_-;\-[$€-2]\ * #,##0.00_-;_-[$€-2]\ * &quot;-&quot;??_-;_-@_-"/>
    <numFmt numFmtId="186" formatCode="_-* #,##0.00\ [$zł-415]_-;\-* #,##0.00\ [$zł-415]_-;_-* &quot;-&quot;??\ [$zł-415]_-;_-@_-"/>
  </numFmts>
  <fonts count="48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n">
        <color indexed="57"/>
      </left>
      <right style="dotted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dotted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rgb="FF00B050"/>
      </bottom>
    </border>
    <border>
      <left>
        <color indexed="63"/>
      </left>
      <right style="dotted">
        <color indexed="57"/>
      </right>
      <top style="double">
        <color indexed="57"/>
      </top>
      <bottom style="thin">
        <color rgb="FF00B050"/>
      </bottom>
    </border>
    <border>
      <left style="thin">
        <color indexed="57"/>
      </left>
      <right style="dotted">
        <color indexed="57"/>
      </right>
      <top style="double">
        <color indexed="57"/>
      </top>
      <bottom style="thin">
        <color rgb="FF00B050"/>
      </bottom>
    </border>
    <border>
      <left style="thin">
        <color indexed="57"/>
      </left>
      <right style="thin">
        <color indexed="57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medium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rgb="FF00B050"/>
      </top>
      <bottom>
        <color indexed="63"/>
      </bottom>
    </border>
    <border>
      <left style="medium">
        <color rgb="FF00B050"/>
      </left>
      <right style="thin">
        <color indexed="57"/>
      </right>
      <top style="thin">
        <color indexed="57"/>
      </top>
      <bottom>
        <color indexed="63"/>
      </bottom>
    </border>
    <border>
      <left style="dotted">
        <color indexed="57"/>
      </left>
      <right style="medium">
        <color rgb="FF00B050"/>
      </right>
      <top style="thin">
        <color indexed="57"/>
      </top>
      <bottom>
        <color indexed="63"/>
      </bottom>
    </border>
    <border>
      <left style="medium">
        <color rgb="FF00B050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dotted">
        <color indexed="57"/>
      </left>
      <right style="medium">
        <color rgb="FF00B050"/>
      </right>
      <top style="thin">
        <color indexed="57"/>
      </top>
      <bottom style="double">
        <color indexed="57"/>
      </bottom>
    </border>
    <border>
      <left style="medium">
        <color rgb="FF00B050"/>
      </left>
      <right style="thin">
        <color indexed="57"/>
      </right>
      <top style="double">
        <color indexed="57"/>
      </top>
      <bottom style="thin">
        <color rgb="FF00B050"/>
      </bottom>
    </border>
    <border>
      <left style="dotted">
        <color indexed="57"/>
      </left>
      <right style="medium">
        <color rgb="FF00B050"/>
      </right>
      <top style="double">
        <color indexed="57"/>
      </top>
      <bottom style="thin">
        <color rgb="FF00B050"/>
      </bottom>
    </border>
    <border>
      <left style="medium">
        <color rgb="FF00B050"/>
      </left>
      <right style="thin">
        <color indexed="57"/>
      </right>
      <top>
        <color indexed="63"/>
      </top>
      <bottom style="thin">
        <color indexed="57"/>
      </bottom>
    </border>
    <border>
      <left style="medium">
        <color rgb="FF00B050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rgb="FF00B050"/>
      </left>
      <right style="thin">
        <color indexed="57"/>
      </right>
      <top>
        <color indexed="63"/>
      </top>
      <bottom>
        <color indexed="63"/>
      </bottom>
    </border>
    <border>
      <left style="medium">
        <color rgb="FF00B050"/>
      </left>
      <right style="thin">
        <color indexed="57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dotted">
        <color indexed="57"/>
      </left>
      <right style="medium">
        <color rgb="FF00B050"/>
      </right>
      <top style="thin">
        <color indexed="57"/>
      </top>
      <bottom style="thin">
        <color indexed="57"/>
      </bottom>
    </border>
    <border>
      <left style="dotted">
        <color indexed="57"/>
      </left>
      <right style="medium">
        <color rgb="FF00B050"/>
      </right>
      <top>
        <color indexed="63"/>
      </top>
      <bottom>
        <color indexed="63"/>
      </bottom>
    </border>
    <border>
      <left style="dotted">
        <color indexed="57"/>
      </left>
      <right style="medium">
        <color rgb="FF00B050"/>
      </right>
      <top>
        <color indexed="63"/>
      </top>
      <bottom style="thin">
        <color indexed="57"/>
      </bottom>
    </border>
    <border>
      <left style="thin">
        <color indexed="57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thin">
        <color indexed="57"/>
      </bottom>
    </border>
    <border>
      <left style="medium">
        <color indexed="57"/>
      </left>
      <right style="medium">
        <color indexed="57"/>
      </right>
      <top style="thin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 style="double">
        <color indexed="57"/>
      </top>
      <bottom style="double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/>
    </border>
    <border>
      <left style="dotted">
        <color indexed="57"/>
      </left>
      <right style="medium">
        <color rgb="FF00B050"/>
      </right>
      <top style="thin">
        <color indexed="57"/>
      </top>
      <bottom style="thin"/>
    </border>
    <border>
      <left style="medium">
        <color rgb="FF00B050"/>
      </left>
      <right style="thin">
        <color indexed="57"/>
      </right>
      <top style="thin">
        <color indexed="57"/>
      </top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/>
    </border>
    <border>
      <left style="medium">
        <color rgb="FF00B050"/>
      </left>
      <right style="thin">
        <color indexed="57"/>
      </right>
      <top style="thin"/>
      <bottom style="thin">
        <color rgb="FF00B050"/>
      </bottom>
    </border>
    <border>
      <left style="thin">
        <color indexed="57"/>
      </left>
      <right style="thin">
        <color indexed="57"/>
      </right>
      <top style="thin"/>
      <bottom style="thin">
        <color rgb="FF00B050"/>
      </bottom>
    </border>
    <border>
      <left style="thin">
        <color indexed="57"/>
      </left>
      <right style="dotted">
        <color indexed="57"/>
      </right>
      <top style="thin"/>
      <bottom style="thin">
        <color rgb="FF00B050"/>
      </bottom>
    </border>
    <border>
      <left style="dotted">
        <color indexed="57"/>
      </left>
      <right style="medium">
        <color rgb="FF00B050"/>
      </right>
      <top style="thin"/>
      <bottom style="thin">
        <color rgb="FF00B050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3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Border="1" applyAlignment="1" quotePrefix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1" fontId="0" fillId="0" borderId="16" xfId="0" applyNumberFormat="1" applyFont="1" applyBorder="1" applyAlignment="1" quotePrefix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center" vertical="top"/>
    </xf>
    <xf numFmtId="0" fontId="47" fillId="0" borderId="0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 quotePrefix="1">
      <alignment horizontal="center" vertical="center" wrapText="1"/>
    </xf>
    <xf numFmtId="166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49" fontId="0" fillId="0" borderId="15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16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 quotePrefix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 wrapText="1"/>
    </xf>
    <xf numFmtId="166" fontId="0" fillId="0" borderId="17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14" fontId="0" fillId="0" borderId="17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 wrapText="1"/>
    </xf>
    <xf numFmtId="0" fontId="0" fillId="0" borderId="12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wrapText="1"/>
    </xf>
    <xf numFmtId="1" fontId="0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0" fillId="0" borderId="33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 quotePrefix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49" fontId="6" fillId="0" borderId="32" xfId="0" applyNumberFormat="1" applyFont="1" applyBorder="1" applyAlignment="1">
      <alignment horizontal="left" wrapText="1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 quotePrefix="1">
      <alignment horizontal="center" vertical="top" wrapText="1"/>
    </xf>
    <xf numFmtId="0" fontId="6" fillId="0" borderId="32" xfId="0" applyFont="1" applyBorder="1" applyAlignment="1">
      <alignment horizontal="left" wrapText="1"/>
    </xf>
    <xf numFmtId="166" fontId="0" fillId="0" borderId="34" xfId="0" applyNumberFormat="1" applyFont="1" applyFill="1" applyBorder="1" applyAlignment="1">
      <alignment horizontal="center"/>
    </xf>
    <xf numFmtId="0" fontId="0" fillId="0" borderId="32" xfId="0" applyNumberFormat="1" applyFont="1" applyBorder="1" applyAlignment="1">
      <alignment horizontal="center" vertical="top"/>
    </xf>
    <xf numFmtId="0" fontId="0" fillId="0" borderId="32" xfId="0" applyFont="1" applyBorder="1" applyAlignment="1">
      <alignment horizontal="left" vertical="top" wrapText="1"/>
    </xf>
    <xf numFmtId="166" fontId="0" fillId="0" borderId="32" xfId="0" applyNumberFormat="1" applyFont="1" applyBorder="1" applyAlignment="1">
      <alignment horizontal="center"/>
    </xf>
    <xf numFmtId="0" fontId="0" fillId="0" borderId="35" xfId="0" applyNumberFormat="1" applyFont="1" applyBorder="1" applyAlignment="1">
      <alignment horizontal="center" vertical="top"/>
    </xf>
    <xf numFmtId="0" fontId="0" fillId="0" borderId="35" xfId="0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wrapText="1"/>
    </xf>
    <xf numFmtId="166" fontId="0" fillId="0" borderId="35" xfId="0" applyNumberFormat="1" applyFont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left" wrapText="1"/>
    </xf>
    <xf numFmtId="0" fontId="0" fillId="0" borderId="36" xfId="0" applyNumberFormat="1" applyFont="1" applyBorder="1" applyAlignment="1">
      <alignment horizontal="center" vertical="top"/>
    </xf>
    <xf numFmtId="0" fontId="0" fillId="0" borderId="36" xfId="0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wrapText="1"/>
    </xf>
    <xf numFmtId="166" fontId="0" fillId="0" borderId="36" xfId="0" applyNumberFormat="1" applyFont="1" applyBorder="1" applyAlignment="1">
      <alignment horizontal="center"/>
    </xf>
    <xf numFmtId="166" fontId="0" fillId="0" borderId="36" xfId="0" applyNumberFormat="1" applyFont="1" applyFill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0" fontId="47" fillId="0" borderId="36" xfId="0" applyFont="1" applyBorder="1" applyAlignment="1">
      <alignment horizontal="center" vertical="center"/>
    </xf>
    <xf numFmtId="49" fontId="47" fillId="0" borderId="36" xfId="0" applyNumberFormat="1" applyFont="1" applyBorder="1" applyAlignment="1">
      <alignment vertical="center" wrapText="1"/>
    </xf>
    <xf numFmtId="166" fontId="47" fillId="0" borderId="36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right" vertical="center"/>
    </xf>
    <xf numFmtId="4" fontId="0" fillId="0" borderId="39" xfId="0" applyNumberFormat="1" applyFont="1" applyBorder="1" applyAlignment="1">
      <alignment horizontal="right" vertical="center"/>
    </xf>
    <xf numFmtId="0" fontId="0" fillId="0" borderId="40" xfId="0" applyNumberFormat="1" applyFont="1" applyFill="1" applyBorder="1" applyAlignment="1" applyProtection="1">
      <alignment horizontal="center" vertical="top"/>
      <protection/>
    </xf>
    <xf numFmtId="0" fontId="0" fillId="0" borderId="40" xfId="0" applyNumberFormat="1" applyFont="1" applyFill="1" applyBorder="1" applyAlignment="1" applyProtection="1">
      <alignment horizontal="center" vertical="top" wrapText="1"/>
      <protection/>
    </xf>
    <xf numFmtId="0" fontId="6" fillId="0" borderId="41" xfId="0" applyFont="1" applyBorder="1" applyAlignment="1">
      <alignment horizontal="center" vertical="top"/>
    </xf>
    <xf numFmtId="0" fontId="0" fillId="0" borderId="41" xfId="0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42" xfId="0" applyFont="1" applyBorder="1" applyAlignment="1" quotePrefix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1" fontId="0" fillId="0" borderId="44" xfId="0" applyNumberFormat="1" applyFont="1" applyBorder="1" applyAlignment="1" quotePrefix="1">
      <alignment horizontal="center" vertical="center" wrapText="1"/>
    </xf>
    <xf numFmtId="1" fontId="0" fillId="0" borderId="45" xfId="0" applyNumberFormat="1" applyFont="1" applyBorder="1" applyAlignment="1">
      <alignment horizontal="center" vertical="center" wrapText="1"/>
    </xf>
    <xf numFmtId="1" fontId="0" fillId="0" borderId="46" xfId="0" applyNumberFormat="1" applyFont="1" applyBorder="1" applyAlignment="1" quotePrefix="1">
      <alignment horizontal="center" vertical="center" wrapText="1"/>
    </xf>
    <xf numFmtId="1" fontId="0" fillId="0" borderId="47" xfId="0" applyNumberFormat="1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42" xfId="0" applyNumberFormat="1" applyFont="1" applyBorder="1" applyAlignment="1" quotePrefix="1">
      <alignment horizontal="center" vertical="top" wrapText="1"/>
    </xf>
    <xf numFmtId="0" fontId="0" fillId="0" borderId="46" xfId="0" applyNumberFormat="1" applyFont="1" applyBorder="1" applyAlignment="1" quotePrefix="1">
      <alignment horizontal="center" vertical="top" wrapText="1"/>
    </xf>
    <xf numFmtId="0" fontId="0" fillId="0" borderId="50" xfId="0" applyFont="1" applyBorder="1" applyAlignment="1" quotePrefix="1">
      <alignment horizontal="center" vertical="top" wrapText="1"/>
    </xf>
    <xf numFmtId="0" fontId="0" fillId="0" borderId="46" xfId="0" applyFont="1" applyBorder="1" applyAlignment="1" quotePrefix="1">
      <alignment horizontal="center" vertical="top" wrapText="1"/>
    </xf>
    <xf numFmtId="0" fontId="0" fillId="0" borderId="50" xfId="0" applyNumberFormat="1" applyFont="1" applyBorder="1" applyAlignment="1">
      <alignment horizontal="center" vertical="top"/>
    </xf>
    <xf numFmtId="0" fontId="0" fillId="0" borderId="46" xfId="0" applyNumberFormat="1" applyFont="1" applyBorder="1" applyAlignment="1">
      <alignment horizontal="center" vertical="top"/>
    </xf>
    <xf numFmtId="0" fontId="0" fillId="0" borderId="51" xfId="0" applyNumberFormat="1" applyFont="1" applyBorder="1" applyAlignment="1">
      <alignment horizontal="center" vertical="top"/>
    </xf>
    <xf numFmtId="0" fontId="0" fillId="0" borderId="52" xfId="0" applyNumberFormat="1" applyFont="1" applyBorder="1" applyAlignment="1">
      <alignment horizontal="center" vertical="top"/>
    </xf>
    <xf numFmtId="0" fontId="47" fillId="0" borderId="52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53" xfId="0" applyFont="1" applyBorder="1" applyAlignment="1">
      <alignment horizontal="center" vertical="center"/>
    </xf>
    <xf numFmtId="1" fontId="0" fillId="0" borderId="54" xfId="0" applyNumberFormat="1" applyFont="1" applyBorder="1" applyAlignment="1" quotePrefix="1">
      <alignment horizontal="center" vertical="center" wrapText="1"/>
    </xf>
    <xf numFmtId="1" fontId="0" fillId="0" borderId="54" xfId="0" applyNumberFormat="1" applyFont="1" applyBorder="1" applyAlignment="1">
      <alignment horizontal="center" vertical="center" wrapText="1"/>
    </xf>
    <xf numFmtId="166" fontId="0" fillId="0" borderId="19" xfId="0" applyNumberFormat="1" applyFont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166" fontId="0" fillId="0" borderId="19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5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left" vertical="center" wrapText="1"/>
    </xf>
    <xf numFmtId="166" fontId="0" fillId="0" borderId="35" xfId="0" applyNumberFormat="1" applyFont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52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 vertical="center" wrapText="1"/>
    </xf>
    <xf numFmtId="166" fontId="0" fillId="0" borderId="36" xfId="0" applyNumberFormat="1" applyFont="1" applyBorder="1" applyAlignment="1">
      <alignment horizontal="center" vertical="center"/>
    </xf>
    <xf numFmtId="166" fontId="0" fillId="0" borderId="36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/>
    </xf>
    <xf numFmtId="186" fontId="0" fillId="0" borderId="55" xfId="0" applyNumberFormat="1" applyFont="1" applyFill="1" applyBorder="1" applyAlignment="1">
      <alignment horizontal="center"/>
    </xf>
    <xf numFmtId="186" fontId="6" fillId="0" borderId="43" xfId="0" applyNumberFormat="1" applyFont="1" applyFill="1" applyBorder="1" applyAlignment="1">
      <alignment horizontal="center" wrapText="1"/>
    </xf>
    <xf numFmtId="186" fontId="0" fillId="0" borderId="47" xfId="0" applyNumberFormat="1" applyFont="1" applyFill="1" applyBorder="1" applyAlignment="1">
      <alignment horizontal="center" wrapText="1"/>
    </xf>
    <xf numFmtId="186" fontId="0" fillId="0" borderId="55" xfId="0" applyNumberFormat="1" applyFont="1" applyFill="1" applyBorder="1" applyAlignment="1">
      <alignment horizontal="center" vertical="center"/>
    </xf>
    <xf numFmtId="186" fontId="6" fillId="0" borderId="56" xfId="0" applyNumberFormat="1" applyFont="1" applyFill="1" applyBorder="1" applyAlignment="1">
      <alignment horizontal="center"/>
    </xf>
    <xf numFmtId="186" fontId="0" fillId="0" borderId="47" xfId="0" applyNumberFormat="1" applyFont="1" applyFill="1" applyBorder="1" applyAlignment="1">
      <alignment horizontal="center"/>
    </xf>
    <xf numFmtId="186" fontId="0" fillId="0" borderId="57" xfId="0" applyNumberFormat="1" applyFont="1" applyFill="1" applyBorder="1" applyAlignment="1">
      <alignment horizontal="center" vertical="center"/>
    </xf>
    <xf numFmtId="186" fontId="6" fillId="0" borderId="58" xfId="0" applyNumberFormat="1" applyFont="1" applyFill="1" applyBorder="1" applyAlignment="1">
      <alignment horizontal="center"/>
    </xf>
    <xf numFmtId="186" fontId="0" fillId="0" borderId="58" xfId="0" applyNumberFormat="1" applyFont="1" applyFill="1" applyBorder="1" applyAlignment="1">
      <alignment horizontal="center"/>
    </xf>
    <xf numFmtId="186" fontId="0" fillId="0" borderId="58" xfId="0" applyNumberFormat="1" applyFont="1" applyFill="1" applyBorder="1" applyAlignment="1">
      <alignment horizontal="center" vertical="center"/>
    </xf>
    <xf numFmtId="186" fontId="0" fillId="0" borderId="59" xfId="0" applyNumberFormat="1" applyFont="1" applyFill="1" applyBorder="1" applyAlignment="1">
      <alignment horizontal="center" vertical="center"/>
    </xf>
    <xf numFmtId="186" fontId="6" fillId="0" borderId="59" xfId="0" applyNumberFormat="1" applyFont="1" applyFill="1" applyBorder="1" applyAlignment="1">
      <alignment horizontal="center"/>
    </xf>
    <xf numFmtId="186" fontId="47" fillId="0" borderId="59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86" fontId="0" fillId="0" borderId="5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186" fontId="0" fillId="0" borderId="60" xfId="0" applyNumberFormat="1" applyFont="1" applyBorder="1" applyAlignment="1">
      <alignment horizontal="right" vertical="center"/>
    </xf>
    <xf numFmtId="186" fontId="0" fillId="0" borderId="61" xfId="0" applyNumberFormat="1" applyFont="1" applyBorder="1" applyAlignment="1">
      <alignment horizontal="right" vertical="center"/>
    </xf>
    <xf numFmtId="186" fontId="0" fillId="0" borderId="62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63" xfId="0" applyNumberFormat="1" applyFont="1" applyBorder="1" applyAlignment="1">
      <alignment horizontal="right" vertical="center"/>
    </xf>
    <xf numFmtId="186" fontId="0" fillId="0" borderId="64" xfId="0" applyNumberFormat="1" applyFont="1" applyBorder="1" applyAlignment="1">
      <alignment horizontal="right" vertical="center"/>
    </xf>
    <xf numFmtId="186" fontId="8" fillId="0" borderId="65" xfId="0" applyNumberFormat="1" applyFont="1" applyBorder="1" applyAlignment="1">
      <alignment horizontal="right" vertical="center"/>
    </xf>
    <xf numFmtId="166" fontId="0" fillId="0" borderId="66" xfId="0" applyNumberFormat="1" applyFont="1" applyFill="1" applyBorder="1" applyAlignment="1">
      <alignment horizontal="center"/>
    </xf>
    <xf numFmtId="186" fontId="6" fillId="0" borderId="67" xfId="0" applyNumberFormat="1" applyFont="1" applyFill="1" applyBorder="1" applyAlignment="1">
      <alignment horizontal="center"/>
    </xf>
    <xf numFmtId="0" fontId="0" fillId="0" borderId="68" xfId="0" applyFont="1" applyBorder="1" applyAlignment="1" quotePrefix="1">
      <alignment horizontal="center" vertical="top" wrapText="1"/>
    </xf>
    <xf numFmtId="0" fontId="0" fillId="0" borderId="69" xfId="0" applyFont="1" applyBorder="1" applyAlignment="1" quotePrefix="1">
      <alignment horizontal="center" vertical="top" wrapText="1"/>
    </xf>
    <xf numFmtId="0" fontId="0" fillId="0" borderId="69" xfId="0" applyFont="1" applyBorder="1" applyAlignment="1">
      <alignment horizontal="center" vertical="top"/>
    </xf>
    <xf numFmtId="0" fontId="0" fillId="0" borderId="69" xfId="0" applyFont="1" applyBorder="1" applyAlignment="1">
      <alignment horizontal="left" wrapText="1"/>
    </xf>
    <xf numFmtId="0" fontId="0" fillId="0" borderId="69" xfId="0" applyFont="1" applyBorder="1" applyAlignment="1">
      <alignment horizontal="center"/>
    </xf>
    <xf numFmtId="0" fontId="0" fillId="0" borderId="70" xfId="0" applyNumberFormat="1" applyFont="1" applyBorder="1" applyAlignment="1">
      <alignment horizontal="center" vertical="top"/>
    </xf>
    <xf numFmtId="0" fontId="0" fillId="0" borderId="71" xfId="0" applyNumberFormat="1" applyFont="1" applyBorder="1" applyAlignment="1">
      <alignment horizontal="center" vertical="top"/>
    </xf>
    <xf numFmtId="0" fontId="0" fillId="0" borderId="71" xfId="0" applyFont="1" applyBorder="1" applyAlignment="1">
      <alignment horizontal="left" vertical="top" wrapText="1"/>
    </xf>
    <xf numFmtId="49" fontId="6" fillId="0" borderId="71" xfId="0" applyNumberFormat="1" applyFont="1" applyBorder="1" applyAlignment="1">
      <alignment horizontal="left" wrapText="1"/>
    </xf>
    <xf numFmtId="166" fontId="0" fillId="0" borderId="71" xfId="0" applyNumberFormat="1" applyFont="1" applyBorder="1" applyAlignment="1">
      <alignment horizontal="center"/>
    </xf>
    <xf numFmtId="166" fontId="0" fillId="0" borderId="72" xfId="0" applyNumberFormat="1" applyFont="1" applyFill="1" applyBorder="1" applyAlignment="1">
      <alignment horizontal="center"/>
    </xf>
    <xf numFmtId="186" fontId="0" fillId="0" borderId="73" xfId="0" applyNumberFormat="1" applyFont="1" applyFill="1" applyBorder="1" applyAlignment="1">
      <alignment horizontal="center"/>
    </xf>
    <xf numFmtId="186" fontId="0" fillId="0" borderId="17" xfId="0" applyNumberFormat="1" applyFont="1" applyBorder="1" applyAlignment="1" applyProtection="1">
      <alignment horizontal="center"/>
      <protection locked="0"/>
    </xf>
    <xf numFmtId="186" fontId="0" fillId="0" borderId="17" xfId="0" applyNumberFormat="1" applyFont="1" applyBorder="1" applyAlignment="1">
      <alignment horizontal="center"/>
    </xf>
    <xf numFmtId="186" fontId="0" fillId="0" borderId="32" xfId="0" applyNumberFormat="1" applyFont="1" applyBorder="1" applyAlignment="1">
      <alignment horizontal="center"/>
    </xf>
    <xf numFmtId="186" fontId="0" fillId="0" borderId="17" xfId="0" applyNumberFormat="1" applyFont="1" applyBorder="1" applyAlignment="1" applyProtection="1">
      <alignment horizontal="center" vertical="center"/>
      <protection locked="0"/>
    </xf>
    <xf numFmtId="186" fontId="0" fillId="0" borderId="19" xfId="0" applyNumberFormat="1" applyFont="1" applyBorder="1" applyAlignment="1" applyProtection="1">
      <alignment horizontal="center" vertical="center"/>
      <protection locked="0"/>
    </xf>
    <xf numFmtId="186" fontId="0" fillId="0" borderId="15" xfId="0" applyNumberFormat="1" applyFont="1" applyBorder="1" applyAlignment="1">
      <alignment horizontal="center"/>
    </xf>
    <xf numFmtId="186" fontId="0" fillId="0" borderId="69" xfId="0" applyNumberFormat="1" applyFont="1" applyBorder="1" applyAlignment="1">
      <alignment horizontal="center"/>
    </xf>
    <xf numFmtId="186" fontId="0" fillId="0" borderId="71" xfId="0" applyNumberFormat="1" applyFont="1" applyBorder="1" applyAlignment="1">
      <alignment horizontal="center"/>
    </xf>
    <xf numFmtId="186" fontId="0" fillId="0" borderId="19" xfId="0" applyNumberFormat="1" applyFont="1" applyBorder="1" applyAlignment="1" applyProtection="1">
      <alignment horizontal="center"/>
      <protection locked="0"/>
    </xf>
    <xf numFmtId="186" fontId="0" fillId="0" borderId="35" xfId="0" applyNumberFormat="1" applyFont="1" applyBorder="1" applyAlignment="1">
      <alignment horizontal="center"/>
    </xf>
    <xf numFmtId="186" fontId="0" fillId="0" borderId="35" xfId="0" applyNumberFormat="1" applyFont="1" applyBorder="1" applyAlignment="1" applyProtection="1">
      <alignment horizontal="center" vertical="center"/>
      <protection locked="0"/>
    </xf>
    <xf numFmtId="186" fontId="0" fillId="0" borderId="36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 vertical="center" wrapText="1"/>
    </xf>
    <xf numFmtId="0" fontId="0" fillId="0" borderId="4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Złe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62"/>
  <sheetViews>
    <sheetView showZeros="0" tabSelected="1" view="pageBreakPreview" zoomScale="110" zoomScaleSheetLayoutView="110" workbookViewId="0" topLeftCell="A1">
      <selection activeCell="G8" sqref="G8"/>
    </sheetView>
  </sheetViews>
  <sheetFormatPr defaultColWidth="9.140625" defaultRowHeight="12.75"/>
  <cols>
    <col min="1" max="1" width="4.7109375" style="9" customWidth="1"/>
    <col min="2" max="2" width="11.421875" style="9" customWidth="1"/>
    <col min="3" max="3" width="12.140625" style="9" customWidth="1"/>
    <col min="4" max="4" width="57.8515625" style="10" customWidth="1"/>
    <col min="5" max="5" width="8.57421875" style="6" customWidth="1"/>
    <col min="6" max="6" width="10.7109375" style="6" customWidth="1"/>
    <col min="7" max="7" width="12.7109375" style="6" customWidth="1"/>
    <col min="8" max="8" width="16.57421875" style="6" customWidth="1"/>
    <col min="9" max="16384" width="9.140625" style="1" customWidth="1"/>
  </cols>
  <sheetData>
    <row r="1" spans="1:8" ht="25.5" customHeight="1">
      <c r="A1" s="223" t="s">
        <v>106</v>
      </c>
      <c r="B1" s="223"/>
      <c r="C1" s="223"/>
      <c r="D1" s="223"/>
      <c r="E1" s="223"/>
      <c r="F1" s="223"/>
      <c r="G1" s="223"/>
      <c r="H1" s="223"/>
    </row>
    <row r="2" spans="1:8" s="2" customFormat="1" ht="15" customHeight="1">
      <c r="A2" s="224" t="s">
        <v>112</v>
      </c>
      <c r="B2" s="224"/>
      <c r="C2" s="224"/>
      <c r="D2" s="224"/>
      <c r="E2" s="224"/>
      <c r="F2" s="224"/>
      <c r="G2" s="224"/>
      <c r="H2" s="224"/>
    </row>
    <row r="3" spans="1:8" s="2" customFormat="1" ht="16.5" customHeight="1">
      <c r="A3" s="225" t="s">
        <v>113</v>
      </c>
      <c r="B3" s="225"/>
      <c r="C3" s="225"/>
      <c r="D3" s="225"/>
      <c r="E3" s="225"/>
      <c r="F3" s="225"/>
      <c r="G3" s="225"/>
      <c r="H3" s="225"/>
    </row>
    <row r="4" spans="1:8" ht="12" customHeight="1">
      <c r="A4" s="118"/>
      <c r="B4" s="118"/>
      <c r="C4" s="118"/>
      <c r="D4" s="119"/>
      <c r="E4" s="118"/>
      <c r="F4" s="118"/>
      <c r="G4" s="230" t="s">
        <v>114</v>
      </c>
      <c r="H4" s="230"/>
    </row>
    <row r="5" spans="1:8" ht="38.25">
      <c r="A5" s="124" t="s">
        <v>1</v>
      </c>
      <c r="B5" s="61" t="s">
        <v>37</v>
      </c>
      <c r="C5" s="48" t="s">
        <v>28</v>
      </c>
      <c r="D5" s="16" t="s">
        <v>4</v>
      </c>
      <c r="E5" s="48" t="s">
        <v>18</v>
      </c>
      <c r="F5" s="15" t="s">
        <v>17</v>
      </c>
      <c r="G5" s="49" t="s">
        <v>29</v>
      </c>
      <c r="H5" s="125" t="s">
        <v>35</v>
      </c>
    </row>
    <row r="6" spans="1:8" s="17" customFormat="1" ht="18" customHeight="1" thickBot="1">
      <c r="A6" s="126">
        <v>1</v>
      </c>
      <c r="B6" s="18">
        <v>2</v>
      </c>
      <c r="C6" s="19">
        <v>3</v>
      </c>
      <c r="D6" s="19">
        <v>4</v>
      </c>
      <c r="E6" s="19">
        <v>5</v>
      </c>
      <c r="F6" s="20">
        <v>6</v>
      </c>
      <c r="G6" s="19">
        <v>7</v>
      </c>
      <c r="H6" s="127">
        <v>8</v>
      </c>
    </row>
    <row r="7" spans="1:8" s="17" customFormat="1" ht="18" customHeight="1" thickTop="1">
      <c r="A7" s="128"/>
      <c r="B7" s="146"/>
      <c r="C7" s="147"/>
      <c r="D7" s="83" t="s">
        <v>2</v>
      </c>
      <c r="E7" s="82"/>
      <c r="F7" s="84"/>
      <c r="G7" s="82"/>
      <c r="H7" s="129"/>
    </row>
    <row r="8" spans="1:8" s="4" customFormat="1" ht="18" customHeight="1">
      <c r="A8" s="145">
        <v>1</v>
      </c>
      <c r="B8" s="77" t="s">
        <v>38</v>
      </c>
      <c r="C8" s="77" t="s">
        <v>91</v>
      </c>
      <c r="D8" s="77" t="s">
        <v>16</v>
      </c>
      <c r="E8" s="73" t="s">
        <v>0</v>
      </c>
      <c r="F8" s="74">
        <v>0.6</v>
      </c>
      <c r="G8" s="211"/>
      <c r="H8" s="173">
        <f>ROUND($G8*F8,2)</f>
        <v>0</v>
      </c>
    </row>
    <row r="9" spans="1:8" ht="18" customHeight="1">
      <c r="A9" s="130">
        <v>2</v>
      </c>
      <c r="B9" s="77" t="s">
        <v>39</v>
      </c>
      <c r="C9" s="77" t="s">
        <v>63</v>
      </c>
      <c r="D9" s="77" t="s">
        <v>70</v>
      </c>
      <c r="E9" s="73" t="s">
        <v>21</v>
      </c>
      <c r="F9" s="74">
        <v>146.2</v>
      </c>
      <c r="G9" s="211"/>
      <c r="H9" s="173">
        <f>ROUND($G9*F9,2)</f>
        <v>0</v>
      </c>
    </row>
    <row r="10" spans="1:8" ht="18" customHeight="1">
      <c r="A10" s="131">
        <v>3</v>
      </c>
      <c r="B10" s="77" t="s">
        <v>39</v>
      </c>
      <c r="C10" s="77" t="s">
        <v>63</v>
      </c>
      <c r="D10" s="77" t="s">
        <v>61</v>
      </c>
      <c r="E10" s="73" t="s">
        <v>14</v>
      </c>
      <c r="F10" s="74">
        <v>148.4</v>
      </c>
      <c r="G10" s="211"/>
      <c r="H10" s="173">
        <f>ROUND($G10*F10,2)</f>
        <v>0</v>
      </c>
    </row>
    <row r="11" spans="1:8" ht="18" customHeight="1">
      <c r="A11" s="131">
        <v>4</v>
      </c>
      <c r="B11" s="71" t="s">
        <v>39</v>
      </c>
      <c r="C11" s="72" t="s">
        <v>63</v>
      </c>
      <c r="D11" s="65" t="s">
        <v>71</v>
      </c>
      <c r="E11" s="73" t="s">
        <v>14</v>
      </c>
      <c r="F11" s="74">
        <v>57</v>
      </c>
      <c r="G11" s="211"/>
      <c r="H11" s="173">
        <f>ROUND($G11*F11,2)</f>
        <v>0</v>
      </c>
    </row>
    <row r="12" spans="1:8" ht="18" customHeight="1">
      <c r="A12" s="131">
        <v>5</v>
      </c>
      <c r="B12" s="71" t="s">
        <v>39</v>
      </c>
      <c r="C12" s="72" t="s">
        <v>63</v>
      </c>
      <c r="D12" s="65" t="s">
        <v>72</v>
      </c>
      <c r="E12" s="73" t="s">
        <v>21</v>
      </c>
      <c r="F12" s="74">
        <v>1667</v>
      </c>
      <c r="G12" s="211"/>
      <c r="H12" s="173">
        <f>ROUND($G12*F12,)</f>
        <v>0</v>
      </c>
    </row>
    <row r="13" spans="1:8" ht="18" customHeight="1">
      <c r="A13" s="131">
        <v>6</v>
      </c>
      <c r="B13" s="71" t="s">
        <v>39</v>
      </c>
      <c r="C13" s="72" t="s">
        <v>92</v>
      </c>
      <c r="D13" s="65" t="s">
        <v>64</v>
      </c>
      <c r="E13" s="73" t="s">
        <v>21</v>
      </c>
      <c r="F13" s="74">
        <v>1667</v>
      </c>
      <c r="G13" s="211"/>
      <c r="H13" s="173">
        <f>ROUND($G13*F13,2)</f>
        <v>0</v>
      </c>
    </row>
    <row r="14" spans="1:8" ht="30" customHeight="1">
      <c r="A14" s="130">
        <v>7</v>
      </c>
      <c r="B14" s="67" t="s">
        <v>39</v>
      </c>
      <c r="C14" s="76" t="s">
        <v>63</v>
      </c>
      <c r="D14" s="77" t="s">
        <v>73</v>
      </c>
      <c r="E14" s="78" t="s">
        <v>40</v>
      </c>
      <c r="F14" s="79">
        <v>19.3</v>
      </c>
      <c r="G14" s="211"/>
      <c r="H14" s="173">
        <f>G14*F14</f>
        <v>0</v>
      </c>
    </row>
    <row r="15" spans="1:8" ht="30" customHeight="1">
      <c r="A15" s="130">
        <v>8</v>
      </c>
      <c r="B15" s="67" t="s">
        <v>39</v>
      </c>
      <c r="C15" s="76" t="s">
        <v>63</v>
      </c>
      <c r="D15" s="77" t="s">
        <v>82</v>
      </c>
      <c r="E15" s="78" t="s">
        <v>42</v>
      </c>
      <c r="F15" s="74">
        <v>8</v>
      </c>
      <c r="G15" s="211"/>
      <c r="H15" s="173">
        <f>G15*F15</f>
        <v>0</v>
      </c>
    </row>
    <row r="16" spans="1:8" ht="18" customHeight="1">
      <c r="A16" s="130">
        <v>9</v>
      </c>
      <c r="B16" s="67" t="s">
        <v>39</v>
      </c>
      <c r="C16" s="76" t="s">
        <v>63</v>
      </c>
      <c r="D16" s="77" t="s">
        <v>83</v>
      </c>
      <c r="E16" s="78" t="s">
        <v>21</v>
      </c>
      <c r="F16" s="74">
        <v>28.4</v>
      </c>
      <c r="G16" s="211"/>
      <c r="H16" s="173">
        <f>ROUND(G16*F16,2)</f>
        <v>0</v>
      </c>
    </row>
    <row r="17" spans="1:8" ht="18" customHeight="1" thickBot="1">
      <c r="A17" s="132"/>
      <c r="B17" s="80"/>
      <c r="C17" s="75"/>
      <c r="D17" s="51" t="s">
        <v>55</v>
      </c>
      <c r="E17" s="78"/>
      <c r="F17" s="74"/>
      <c r="G17" s="212"/>
      <c r="H17" s="174">
        <f>SUM(H8:H16)</f>
        <v>0</v>
      </c>
    </row>
    <row r="18" spans="1:8" ht="18" customHeight="1" thickTop="1">
      <c r="A18" s="133"/>
      <c r="B18" s="85"/>
      <c r="C18" s="86"/>
      <c r="D18" s="87" t="s">
        <v>52</v>
      </c>
      <c r="E18" s="88"/>
      <c r="F18" s="91"/>
      <c r="G18" s="213"/>
      <c r="H18" s="175"/>
    </row>
    <row r="19" spans="1:8" s="4" customFormat="1" ht="18" customHeight="1">
      <c r="A19" s="169">
        <v>10</v>
      </c>
      <c r="B19" s="110" t="s">
        <v>39</v>
      </c>
      <c r="C19" s="170" t="s">
        <v>51</v>
      </c>
      <c r="D19" s="150" t="s">
        <v>90</v>
      </c>
      <c r="E19" s="111" t="s">
        <v>40</v>
      </c>
      <c r="F19" s="171">
        <v>343.4</v>
      </c>
      <c r="G19" s="214"/>
      <c r="H19" s="176">
        <f>ROUND($G19*F19,2)</f>
        <v>0</v>
      </c>
    </row>
    <row r="20" spans="1:8" s="4" customFormat="1" ht="18" customHeight="1">
      <c r="A20" s="169">
        <v>11</v>
      </c>
      <c r="B20" s="110" t="s">
        <v>39</v>
      </c>
      <c r="C20" s="170" t="s">
        <v>36</v>
      </c>
      <c r="D20" s="150" t="s">
        <v>43</v>
      </c>
      <c r="E20" s="111" t="s">
        <v>21</v>
      </c>
      <c r="F20" s="171">
        <v>1909.5</v>
      </c>
      <c r="G20" s="214"/>
      <c r="H20" s="176">
        <f>ROUND($G20*F20,2)</f>
        <v>0</v>
      </c>
    </row>
    <row r="21" spans="1:8" s="4" customFormat="1" ht="18" customHeight="1">
      <c r="A21" s="169">
        <v>12</v>
      </c>
      <c r="B21" s="110" t="s">
        <v>39</v>
      </c>
      <c r="C21" s="170" t="s">
        <v>100</v>
      </c>
      <c r="D21" s="150" t="s">
        <v>74</v>
      </c>
      <c r="E21" s="111" t="s">
        <v>40</v>
      </c>
      <c r="F21" s="171">
        <v>143.1</v>
      </c>
      <c r="G21" s="214"/>
      <c r="H21" s="176">
        <f>ROUND($F21*G21,2)</f>
        <v>0</v>
      </c>
    </row>
    <row r="22" spans="1:8" ht="18" customHeight="1" thickBot="1">
      <c r="A22" s="134"/>
      <c r="B22" s="68"/>
      <c r="C22" s="54"/>
      <c r="D22" s="50" t="s">
        <v>57</v>
      </c>
      <c r="E22" s="78"/>
      <c r="F22" s="74"/>
      <c r="G22" s="212"/>
      <c r="H22" s="177">
        <f>SUM(H19:H21)</f>
        <v>0</v>
      </c>
    </row>
    <row r="23" spans="1:8" ht="18" customHeight="1" thickTop="1">
      <c r="A23" s="135"/>
      <c r="B23" s="89"/>
      <c r="C23" s="86"/>
      <c r="D23" s="90" t="s">
        <v>56</v>
      </c>
      <c r="E23" s="88"/>
      <c r="F23" s="91"/>
      <c r="G23" s="213"/>
      <c r="H23" s="178"/>
    </row>
    <row r="24" spans="1:8" s="4" customFormat="1" ht="30" customHeight="1">
      <c r="A24" s="169" t="s">
        <v>66</v>
      </c>
      <c r="B24" s="110" t="s">
        <v>39</v>
      </c>
      <c r="C24" s="170" t="s">
        <v>48</v>
      </c>
      <c r="D24" s="150" t="s">
        <v>77</v>
      </c>
      <c r="E24" s="148" t="s">
        <v>26</v>
      </c>
      <c r="F24" s="149">
        <v>1909.5</v>
      </c>
      <c r="G24" s="214"/>
      <c r="H24" s="176">
        <f>ROUND($G24*F24,2)</f>
        <v>0</v>
      </c>
    </row>
    <row r="25" spans="1:8" s="4" customFormat="1" ht="30" customHeight="1">
      <c r="A25" s="169" t="s">
        <v>84</v>
      </c>
      <c r="B25" s="110" t="s">
        <v>39</v>
      </c>
      <c r="C25" s="170" t="s">
        <v>93</v>
      </c>
      <c r="D25" s="150" t="s">
        <v>68</v>
      </c>
      <c r="E25" s="148" t="s">
        <v>26</v>
      </c>
      <c r="F25" s="172">
        <v>1909.5</v>
      </c>
      <c r="G25" s="215"/>
      <c r="H25" s="176">
        <f>ROUND($G25*F25,2)</f>
        <v>0</v>
      </c>
    </row>
    <row r="26" spans="1:8" ht="18" customHeight="1" thickBot="1">
      <c r="A26" s="136"/>
      <c r="B26" s="22"/>
      <c r="C26" s="21"/>
      <c r="D26" s="53" t="s">
        <v>58</v>
      </c>
      <c r="E26" s="62"/>
      <c r="F26" s="47"/>
      <c r="G26" s="216"/>
      <c r="H26" s="177">
        <f>SUM(H24:H25)</f>
        <v>0</v>
      </c>
    </row>
    <row r="27" spans="1:8" ht="18" customHeight="1" thickTop="1">
      <c r="A27" s="137"/>
      <c r="B27" s="92"/>
      <c r="C27" s="93"/>
      <c r="D27" s="87" t="s">
        <v>53</v>
      </c>
      <c r="E27" s="94"/>
      <c r="F27" s="91"/>
      <c r="G27" s="213"/>
      <c r="H27" s="178"/>
    </row>
    <row r="28" spans="1:8" s="4" customFormat="1" ht="18" customHeight="1">
      <c r="A28" s="152">
        <v>15</v>
      </c>
      <c r="B28" s="153" t="s">
        <v>39</v>
      </c>
      <c r="C28" s="154" t="s">
        <v>94</v>
      </c>
      <c r="D28" s="155" t="s">
        <v>62</v>
      </c>
      <c r="E28" s="151" t="s">
        <v>21</v>
      </c>
      <c r="F28" s="149">
        <v>1909.5</v>
      </c>
      <c r="G28" s="215"/>
      <c r="H28" s="179">
        <f>ROUND($G28*F28,2)</f>
        <v>0</v>
      </c>
    </row>
    <row r="29" spans="1:8" ht="18" customHeight="1">
      <c r="A29" s="199"/>
      <c r="B29" s="200"/>
      <c r="C29" s="201"/>
      <c r="D29" s="202" t="s">
        <v>59</v>
      </c>
      <c r="E29" s="203"/>
      <c r="F29" s="197"/>
      <c r="G29" s="217"/>
      <c r="H29" s="198">
        <f>SUM(H28:H28)</f>
        <v>0</v>
      </c>
    </row>
    <row r="30" spans="1:8" ht="18" customHeight="1">
      <c r="A30" s="204"/>
      <c r="B30" s="205"/>
      <c r="C30" s="206"/>
      <c r="D30" s="207" t="s">
        <v>54</v>
      </c>
      <c r="E30" s="208"/>
      <c r="F30" s="209"/>
      <c r="G30" s="218"/>
      <c r="H30" s="210"/>
    </row>
    <row r="31" spans="1:8" s="4" customFormat="1" ht="45" customHeight="1">
      <c r="A31" s="152" t="s">
        <v>69</v>
      </c>
      <c r="B31" s="153" t="s">
        <v>39</v>
      </c>
      <c r="C31" s="154" t="s">
        <v>13</v>
      </c>
      <c r="D31" s="150" t="s">
        <v>87</v>
      </c>
      <c r="E31" s="151" t="s">
        <v>14</v>
      </c>
      <c r="F31" s="149">
        <v>57</v>
      </c>
      <c r="G31" s="215"/>
      <c r="H31" s="179">
        <f>ROUND($G31*F31,2)</f>
        <v>0</v>
      </c>
    </row>
    <row r="32" spans="1:8" s="189" customFormat="1" ht="18" customHeight="1">
      <c r="A32" s="186">
        <v>17</v>
      </c>
      <c r="B32" s="187" t="s">
        <v>39</v>
      </c>
      <c r="C32" s="52" t="s">
        <v>95</v>
      </c>
      <c r="D32" s="77" t="s">
        <v>88</v>
      </c>
      <c r="E32" s="66" t="s">
        <v>21</v>
      </c>
      <c r="F32" s="46">
        <v>42</v>
      </c>
      <c r="G32" s="219"/>
      <c r="H32" s="188">
        <f>+ROUND($F32*G32,2)</f>
        <v>0</v>
      </c>
    </row>
    <row r="33" spans="1:8" s="189" customFormat="1" ht="18" customHeight="1">
      <c r="A33" s="186" t="s">
        <v>78</v>
      </c>
      <c r="B33" s="187" t="s">
        <v>39</v>
      </c>
      <c r="C33" s="52" t="s">
        <v>96</v>
      </c>
      <c r="D33" s="77" t="s">
        <v>65</v>
      </c>
      <c r="E33" s="66" t="s">
        <v>14</v>
      </c>
      <c r="F33" s="46">
        <v>1079.4</v>
      </c>
      <c r="G33" s="219"/>
      <c r="H33" s="188">
        <f>ROUND($G33*F33,2)</f>
        <v>0</v>
      </c>
    </row>
    <row r="34" spans="1:8" s="189" customFormat="1" ht="18" customHeight="1">
      <c r="A34" s="186" t="s">
        <v>85</v>
      </c>
      <c r="B34" s="187" t="s">
        <v>47</v>
      </c>
      <c r="C34" s="52" t="s">
        <v>49</v>
      </c>
      <c r="D34" s="77" t="s">
        <v>44</v>
      </c>
      <c r="E34" s="66" t="s">
        <v>42</v>
      </c>
      <c r="F34" s="46">
        <v>6</v>
      </c>
      <c r="G34" s="219"/>
      <c r="H34" s="188">
        <f>ROUND($G34*F34,2)</f>
        <v>0</v>
      </c>
    </row>
    <row r="35" spans="1:8" s="189" customFormat="1" ht="18" customHeight="1">
      <c r="A35" s="186" t="s">
        <v>89</v>
      </c>
      <c r="B35" s="187" t="s">
        <v>47</v>
      </c>
      <c r="C35" s="52" t="s">
        <v>49</v>
      </c>
      <c r="D35" s="64" t="s">
        <v>45</v>
      </c>
      <c r="E35" s="62" t="s">
        <v>42</v>
      </c>
      <c r="F35" s="46">
        <v>6</v>
      </c>
      <c r="G35" s="219"/>
      <c r="H35" s="188">
        <f>ROUND($G35*F35,2)</f>
        <v>0</v>
      </c>
    </row>
    <row r="36" spans="1:8" s="189" customFormat="1" ht="18" customHeight="1">
      <c r="A36" s="186">
        <v>21</v>
      </c>
      <c r="B36" s="187" t="s">
        <v>47</v>
      </c>
      <c r="C36" s="52" t="s">
        <v>97</v>
      </c>
      <c r="D36" s="97" t="s">
        <v>79</v>
      </c>
      <c r="E36" s="98" t="s">
        <v>21</v>
      </c>
      <c r="F36" s="46">
        <v>70</v>
      </c>
      <c r="G36" s="219"/>
      <c r="H36" s="188">
        <f>ROUND($G36*F36,2)</f>
        <v>0</v>
      </c>
    </row>
    <row r="37" spans="1:8" s="189" customFormat="1" ht="18" customHeight="1">
      <c r="A37" s="186">
        <v>22</v>
      </c>
      <c r="B37" s="187" t="s">
        <v>47</v>
      </c>
      <c r="C37" s="52" t="s">
        <v>98</v>
      </c>
      <c r="D37" s="97" t="s">
        <v>86</v>
      </c>
      <c r="E37" s="98" t="s">
        <v>3</v>
      </c>
      <c r="F37" s="46">
        <v>195</v>
      </c>
      <c r="G37" s="219"/>
      <c r="H37" s="188">
        <f>ROUND($F37*G37,2)</f>
        <v>0</v>
      </c>
    </row>
    <row r="38" spans="1:8" ht="18" customHeight="1">
      <c r="A38" s="138"/>
      <c r="B38" s="95"/>
      <c r="C38" s="96"/>
      <c r="D38" s="97" t="s">
        <v>81</v>
      </c>
      <c r="E38" s="98"/>
      <c r="F38" s="99"/>
      <c r="G38" s="220"/>
      <c r="H38" s="180">
        <f>SUM(H31:H37)</f>
        <v>0</v>
      </c>
    </row>
    <row r="39" spans="1:8" ht="18" customHeight="1">
      <c r="A39" s="138"/>
      <c r="B39" s="95"/>
      <c r="C39" s="96"/>
      <c r="D39" s="100" t="s">
        <v>80</v>
      </c>
      <c r="E39" s="98"/>
      <c r="F39" s="99"/>
      <c r="G39" s="220"/>
      <c r="H39" s="181"/>
    </row>
    <row r="40" spans="1:8" s="4" customFormat="1" ht="18" customHeight="1">
      <c r="A40" s="156">
        <v>23</v>
      </c>
      <c r="B40" s="157" t="s">
        <v>39</v>
      </c>
      <c r="C40" s="158" t="s">
        <v>50</v>
      </c>
      <c r="D40" s="159" t="s">
        <v>46</v>
      </c>
      <c r="E40" s="160" t="s">
        <v>21</v>
      </c>
      <c r="F40" s="161">
        <v>192.8</v>
      </c>
      <c r="G40" s="221"/>
      <c r="H40" s="182">
        <f>ROUND($G40*F40,2)</f>
        <v>0</v>
      </c>
    </row>
    <row r="41" spans="1:8" s="4" customFormat="1" ht="18" customHeight="1">
      <c r="A41" s="156">
        <v>24</v>
      </c>
      <c r="B41" s="157" t="s">
        <v>39</v>
      </c>
      <c r="C41" s="158" t="s">
        <v>50</v>
      </c>
      <c r="D41" s="162" t="s">
        <v>105</v>
      </c>
      <c r="E41" s="160" t="s">
        <v>42</v>
      </c>
      <c r="F41" s="161">
        <v>15</v>
      </c>
      <c r="G41" s="221"/>
      <c r="H41" s="182">
        <f>ROUND($G41*F41,2)</f>
        <v>0</v>
      </c>
    </row>
    <row r="42" spans="1:8" s="4" customFormat="1" ht="18" customHeight="1">
      <c r="A42" s="163">
        <v>25</v>
      </c>
      <c r="B42" s="164" t="s">
        <v>39</v>
      </c>
      <c r="C42" s="165" t="s">
        <v>99</v>
      </c>
      <c r="D42" s="166" t="s">
        <v>76</v>
      </c>
      <c r="E42" s="167" t="s">
        <v>21</v>
      </c>
      <c r="F42" s="168">
        <v>765.5</v>
      </c>
      <c r="G42" s="222"/>
      <c r="H42" s="183">
        <f>ROUND($F42*G42,2)</f>
        <v>0</v>
      </c>
    </row>
    <row r="43" spans="1:8" ht="18" customHeight="1">
      <c r="A43" s="139"/>
      <c r="B43" s="101"/>
      <c r="C43" s="102"/>
      <c r="D43" s="103" t="s">
        <v>60</v>
      </c>
      <c r="E43" s="104"/>
      <c r="F43" s="105"/>
      <c r="G43" s="106"/>
      <c r="H43" s="184">
        <f>SUM(H40:H42)</f>
        <v>0</v>
      </c>
    </row>
    <row r="44" spans="1:8" ht="18" customHeight="1">
      <c r="A44" s="140"/>
      <c r="B44" s="107"/>
      <c r="C44" s="107"/>
      <c r="D44" s="108" t="s">
        <v>107</v>
      </c>
      <c r="E44" s="107"/>
      <c r="F44" s="109"/>
      <c r="G44" s="107"/>
      <c r="H44" s="185">
        <f>SUM(H17+H22+H26+H29+H38+H43)</f>
        <v>0</v>
      </c>
    </row>
    <row r="45" spans="1:8" s="5" customFormat="1" ht="18" customHeight="1">
      <c r="A45" s="120"/>
      <c r="B45" s="120"/>
      <c r="C45" s="121" t="s">
        <v>33</v>
      </c>
      <c r="D45" s="121"/>
      <c r="E45" s="121"/>
      <c r="F45" s="121"/>
      <c r="G45" s="121"/>
      <c r="H45" s="122"/>
    </row>
    <row r="46" spans="1:8" s="55" customFormat="1" ht="25.5" customHeight="1">
      <c r="A46" s="59"/>
      <c r="B46" s="59"/>
      <c r="C46" s="63"/>
      <c r="D46" s="81"/>
      <c r="E46" s="13"/>
      <c r="F46" s="13"/>
      <c r="G46" s="13"/>
      <c r="H46" s="13"/>
    </row>
    <row r="47" spans="1:8" ht="15" customHeight="1" hidden="1" thickBot="1">
      <c r="A47" s="60">
        <v>58</v>
      </c>
      <c r="B47" s="60"/>
      <c r="C47" s="63"/>
      <c r="D47" s="81"/>
      <c r="E47" s="13"/>
      <c r="F47" s="13"/>
      <c r="G47" s="13"/>
      <c r="H47" s="13"/>
    </row>
    <row r="48" spans="1:8" ht="13.5" customHeight="1" hidden="1" thickBot="1">
      <c r="A48" s="60">
        <v>76</v>
      </c>
      <c r="B48" s="60"/>
      <c r="C48" s="63"/>
      <c r="D48" s="81"/>
      <c r="E48" s="3" t="s">
        <v>11</v>
      </c>
      <c r="F48" s="13"/>
      <c r="G48" s="13"/>
      <c r="H48" s="13"/>
    </row>
    <row r="49" spans="1:8" ht="13.5" customHeight="1" hidden="1" thickBot="1">
      <c r="A49" s="60">
        <v>59</v>
      </c>
      <c r="B49" s="60"/>
      <c r="C49" s="63"/>
      <c r="D49" s="81"/>
      <c r="E49" s="13"/>
      <c r="F49" s="13"/>
      <c r="G49" s="3"/>
      <c r="H49" s="13"/>
    </row>
    <row r="50" spans="1:8" ht="15" customHeight="1" hidden="1" thickBot="1">
      <c r="A50" s="60">
        <v>59</v>
      </c>
      <c r="B50" s="60"/>
      <c r="C50" s="63"/>
      <c r="D50" s="81"/>
      <c r="E50" s="13"/>
      <c r="F50" s="13"/>
      <c r="G50" s="3"/>
      <c r="H50" s="123"/>
    </row>
    <row r="51" spans="1:8" ht="15" customHeight="1" hidden="1" thickBot="1">
      <c r="A51" s="60">
        <v>60</v>
      </c>
      <c r="B51" s="60"/>
      <c r="C51" s="63"/>
      <c r="D51" s="81"/>
      <c r="E51" s="13"/>
      <c r="F51" s="13"/>
      <c r="G51" s="3"/>
      <c r="H51" s="13"/>
    </row>
    <row r="52" spans="1:8" ht="14.25" hidden="1">
      <c r="A52" s="13"/>
      <c r="B52" s="13"/>
      <c r="C52" s="63"/>
      <c r="D52" s="81"/>
      <c r="E52" s="3"/>
      <c r="F52" s="13"/>
      <c r="G52" s="3"/>
      <c r="H52" s="13"/>
    </row>
    <row r="53" spans="1:8" s="6" customFormat="1" ht="14.25" hidden="1">
      <c r="A53" s="63"/>
      <c r="B53" s="63"/>
      <c r="C53" s="63"/>
      <c r="D53" s="81"/>
      <c r="E53" s="3"/>
      <c r="F53" s="13"/>
      <c r="G53" s="3"/>
      <c r="H53" s="13"/>
    </row>
    <row r="54" spans="1:8" s="6" customFormat="1" ht="14.25" hidden="1">
      <c r="A54" s="63"/>
      <c r="B54" s="63"/>
      <c r="C54" s="63"/>
      <c r="D54" s="81"/>
      <c r="E54" s="3" t="s">
        <v>34</v>
      </c>
      <c r="F54" s="13"/>
      <c r="G54" s="3"/>
      <c r="H54" s="13"/>
    </row>
    <row r="55" spans="1:8" s="6" customFormat="1" ht="14.25">
      <c r="A55" s="63"/>
      <c r="B55" s="63"/>
      <c r="C55" s="63"/>
      <c r="D55" s="81"/>
      <c r="E55" s="3" t="s">
        <v>11</v>
      </c>
      <c r="F55" s="13"/>
      <c r="G55" s="13"/>
      <c r="H55" s="13"/>
    </row>
    <row r="56" spans="1:8" s="6" customFormat="1" ht="14.25">
      <c r="A56" s="63"/>
      <c r="B56" s="63"/>
      <c r="C56" s="63"/>
      <c r="D56" s="81"/>
      <c r="E56" s="3"/>
      <c r="F56" s="13"/>
      <c r="G56" s="13"/>
      <c r="H56" s="13"/>
    </row>
    <row r="57" spans="1:8" s="6" customFormat="1" ht="14.25">
      <c r="A57" s="63"/>
      <c r="B57" s="63"/>
      <c r="C57" s="63"/>
      <c r="D57" s="81"/>
      <c r="E57" s="3" t="s">
        <v>30</v>
      </c>
      <c r="F57" s="13"/>
      <c r="G57" s="13"/>
      <c r="H57" s="13"/>
    </row>
    <row r="58" spans="1:8" s="6" customFormat="1" ht="13.5" customHeight="1">
      <c r="A58" s="63"/>
      <c r="B58" s="63"/>
      <c r="C58" s="63"/>
      <c r="D58" s="81"/>
      <c r="E58" s="3"/>
      <c r="F58" s="13"/>
      <c r="G58" s="13"/>
      <c r="H58" s="13"/>
    </row>
    <row r="59" spans="1:4" s="6" customFormat="1" ht="13.5" customHeight="1">
      <c r="A59" s="9"/>
      <c r="B59" s="9"/>
      <c r="C59" s="9"/>
      <c r="D59" s="10"/>
    </row>
    <row r="60" spans="1:4" s="6" customFormat="1" ht="13.5" customHeight="1">
      <c r="A60" s="9"/>
      <c r="B60" s="9"/>
      <c r="C60" s="9"/>
      <c r="D60" s="10"/>
    </row>
    <row r="61" spans="1:4" s="6" customFormat="1" ht="13.5" customHeight="1">
      <c r="A61" s="9"/>
      <c r="B61" s="9"/>
      <c r="C61" s="9"/>
      <c r="D61" s="10"/>
    </row>
    <row r="62" spans="1:4" s="6" customFormat="1" ht="13.5" customHeight="1">
      <c r="A62" s="9"/>
      <c r="B62" s="9"/>
      <c r="C62" s="9"/>
      <c r="D62" s="10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8.75" customHeight="1"/>
    <row r="71" ht="13.5" customHeight="1"/>
    <row r="72" ht="13.5" customHeight="1"/>
    <row r="73" ht="13.5" customHeight="1"/>
    <row r="74" ht="13.5" customHeight="1"/>
    <row r="75" ht="27.75" customHeight="1"/>
    <row r="76" ht="13.5" customHeight="1"/>
    <row r="77" ht="27.75" customHeight="1"/>
    <row r="78" ht="13.5" customHeight="1"/>
    <row r="79" ht="27.75" customHeight="1"/>
    <row r="80" ht="13.5" customHeight="1"/>
    <row r="81" ht="13.5" customHeight="1"/>
    <row r="82" ht="13.5" customHeight="1"/>
    <row r="83" ht="13.5" customHeight="1"/>
    <row r="85" ht="18.75" customHeight="1"/>
    <row r="86" ht="27.75" customHeight="1"/>
    <row r="87" ht="13.5" customHeight="1"/>
    <row r="88" ht="27.75" customHeight="1"/>
    <row r="89" ht="13.5" customHeight="1"/>
    <row r="90" ht="42" customHeight="1"/>
    <row r="91" ht="13.5" customHeight="1"/>
    <row r="92" ht="13.5" customHeight="1"/>
    <row r="93" ht="13.5" customHeight="1"/>
    <row r="94" ht="13.5" customHeight="1"/>
    <row r="95" ht="27.75" customHeight="1"/>
    <row r="96" ht="13.5" customHeight="1"/>
    <row r="97" ht="13.5" customHeight="1"/>
    <row r="98" ht="13.5" customHeight="1"/>
    <row r="99" ht="13.5" customHeight="1"/>
    <row r="100" ht="27.7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42" customHeight="1"/>
    <row r="108" ht="13.5" customHeight="1"/>
    <row r="109" ht="13.5" customHeight="1"/>
    <row r="110" ht="13.5" customHeight="1"/>
    <row r="111" ht="13.5" customHeight="1"/>
    <row r="112" ht="27.75" customHeight="1"/>
    <row r="113" ht="13.5" customHeight="1"/>
    <row r="114" ht="13.5" customHeight="1"/>
    <row r="115" ht="13.5" customHeight="1"/>
    <row r="116" ht="27.75" customHeight="1"/>
    <row r="117" ht="13.5" customHeight="1"/>
    <row r="118" ht="13.5" customHeight="1"/>
    <row r="119" ht="13.5" customHeight="1"/>
    <row r="120" ht="27.75" customHeight="1"/>
    <row r="121" ht="13.5" customHeight="1"/>
    <row r="122" ht="27.75" customHeight="1"/>
    <row r="123" ht="13.5" customHeight="1"/>
    <row r="124" ht="27.7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27.75" customHeight="1"/>
    <row r="133" ht="13.5" customHeight="1"/>
    <row r="134" ht="27.75" customHeight="1"/>
    <row r="135" ht="13.5" customHeight="1"/>
    <row r="136" ht="27.7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</sheetData>
  <sheetProtection sheet="1" formatCells="0" formatColumns="0" formatRows="0" selectLockedCells="1"/>
  <mergeCells count="4">
    <mergeCell ref="A1:H1"/>
    <mergeCell ref="A2:H2"/>
    <mergeCell ref="A3:H3"/>
    <mergeCell ref="G4:H4"/>
  </mergeCells>
  <printOptions/>
  <pageMargins left="0.3937007874015748" right="0.4724409448818898" top="0.6692913385826772" bottom="0.8267716535433072" header="0.31496062992125984" footer="0.3937007874015748"/>
  <pageSetup fitToHeight="2" fitToWidth="1" horizontalDpi="300" verticalDpi="300" orientation="portrait" paperSize="9" scale="70" r:id="rId1"/>
  <rowBreaks count="1" manualBreakCount="1">
    <brk id="2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25"/>
  <sheetViews>
    <sheetView showZeros="0" zoomScale="110" zoomScaleNormal="110" zoomScaleSheetLayoutView="110" zoomScalePageLayoutView="0" workbookViewId="0" topLeftCell="A1">
      <selection activeCell="I7" sqref="I7:I17"/>
    </sheetView>
  </sheetViews>
  <sheetFormatPr defaultColWidth="9.140625" defaultRowHeight="12.75"/>
  <cols>
    <col min="1" max="1" width="5.8515625" style="6" customWidth="1"/>
    <col min="2" max="2" width="13.421875" style="6" customWidth="1"/>
    <col min="3" max="3" width="56.28125" style="6" customWidth="1"/>
    <col min="4" max="8" width="16.7109375" style="6" hidden="1" customWidth="1"/>
    <col min="9" max="9" width="18.421875" style="6" customWidth="1"/>
    <col min="10" max="10" width="9.140625" style="1" customWidth="1"/>
    <col min="11" max="11" width="12.140625" style="1" bestFit="1" customWidth="1"/>
    <col min="12" max="16384" width="9.140625" style="1" customWidth="1"/>
  </cols>
  <sheetData>
    <row r="1" spans="1:9" ht="28.5" customHeight="1">
      <c r="A1" s="226" t="s">
        <v>22</v>
      </c>
      <c r="B1" s="226"/>
      <c r="C1" s="226"/>
      <c r="D1" s="226"/>
      <c r="E1" s="226"/>
      <c r="F1" s="226"/>
      <c r="G1" s="226"/>
      <c r="H1" s="226"/>
      <c r="I1" s="226"/>
    </row>
    <row r="2" spans="1:9" s="2" customFormat="1" ht="15">
      <c r="A2" s="224" t="s">
        <v>67</v>
      </c>
      <c r="B2" s="224"/>
      <c r="C2" s="224"/>
      <c r="D2" s="224"/>
      <c r="E2" s="224"/>
      <c r="F2" s="224"/>
      <c r="G2" s="224"/>
      <c r="H2" s="224"/>
      <c r="I2" s="224"/>
    </row>
    <row r="3" spans="1:9" s="2" customFormat="1" ht="38.25" customHeight="1">
      <c r="A3" s="227" t="s">
        <v>111</v>
      </c>
      <c r="B3" s="228"/>
      <c r="C3" s="228"/>
      <c r="D3" s="228"/>
      <c r="E3" s="228"/>
      <c r="F3" s="228"/>
      <c r="G3" s="228"/>
      <c r="H3" s="228"/>
      <c r="I3" s="228"/>
    </row>
    <row r="4" ht="13.5" thickBot="1">
      <c r="A4" s="112" t="s">
        <v>104</v>
      </c>
    </row>
    <row r="5" spans="1:9" s="11" customFormat="1" ht="52.5" customHeight="1" thickBot="1">
      <c r="A5" s="44" t="s">
        <v>1</v>
      </c>
      <c r="B5" s="44" t="s">
        <v>28</v>
      </c>
      <c r="C5" s="44" t="s">
        <v>4</v>
      </c>
      <c r="D5" s="44" t="s">
        <v>19</v>
      </c>
      <c r="E5" s="44" t="s">
        <v>20</v>
      </c>
      <c r="F5" s="44" t="s">
        <v>25</v>
      </c>
      <c r="G5" s="44" t="s">
        <v>31</v>
      </c>
      <c r="H5" s="44" t="s">
        <v>32</v>
      </c>
      <c r="I5" s="44" t="s">
        <v>15</v>
      </c>
    </row>
    <row r="6" spans="1:9" s="12" customFormat="1" ht="15.75" customHeight="1" thickBo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4</v>
      </c>
    </row>
    <row r="7" spans="1:9" s="4" customFormat="1" ht="21.75" customHeight="1">
      <c r="A7" s="28">
        <v>1</v>
      </c>
      <c r="B7" s="29" t="s">
        <v>5</v>
      </c>
      <c r="C7" s="29" t="s">
        <v>2</v>
      </c>
      <c r="D7" s="30"/>
      <c r="E7" s="30"/>
      <c r="F7" s="40"/>
      <c r="G7" s="30"/>
      <c r="H7" s="40"/>
      <c r="I7" s="190">
        <f>Kosztorys!H17</f>
        <v>0</v>
      </c>
    </row>
    <row r="8" spans="1:9" s="4" customFormat="1" ht="21.75" customHeight="1">
      <c r="A8" s="26">
        <v>2</v>
      </c>
      <c r="B8" s="111" t="s">
        <v>101</v>
      </c>
      <c r="C8" s="69" t="s">
        <v>41</v>
      </c>
      <c r="D8" s="25"/>
      <c r="E8" s="25"/>
      <c r="F8" s="41"/>
      <c r="G8" s="25"/>
      <c r="H8" s="41"/>
      <c r="I8" s="191">
        <f>Kosztorys!H22</f>
        <v>0</v>
      </c>
    </row>
    <row r="9" spans="1:9" s="4" customFormat="1" ht="21.75" customHeight="1">
      <c r="A9" s="23">
        <v>3</v>
      </c>
      <c r="B9" s="111" t="s">
        <v>6</v>
      </c>
      <c r="C9" s="70" t="s">
        <v>7</v>
      </c>
      <c r="D9" s="25"/>
      <c r="E9" s="25"/>
      <c r="F9" s="41"/>
      <c r="G9" s="25"/>
      <c r="H9" s="41"/>
      <c r="I9" s="191">
        <f>Kosztorys!H26</f>
        <v>0</v>
      </c>
    </row>
    <row r="10" spans="1:9" s="4" customFormat="1" ht="21.75" customHeight="1">
      <c r="A10" s="23">
        <v>4</v>
      </c>
      <c r="B10" s="111" t="s">
        <v>8</v>
      </c>
      <c r="C10" s="69" t="s">
        <v>9</v>
      </c>
      <c r="D10" s="25"/>
      <c r="E10" s="25"/>
      <c r="F10" s="41"/>
      <c r="G10" s="25"/>
      <c r="H10" s="41"/>
      <c r="I10" s="191">
        <f>Kosztorys!H29</f>
        <v>0</v>
      </c>
    </row>
    <row r="11" spans="1:9" s="7" customFormat="1" ht="22.5" customHeight="1">
      <c r="A11" s="23">
        <v>5</v>
      </c>
      <c r="B11" s="111" t="s">
        <v>102</v>
      </c>
      <c r="C11" s="69" t="s">
        <v>12</v>
      </c>
      <c r="D11" s="25"/>
      <c r="E11" s="25"/>
      <c r="F11" s="41"/>
      <c r="G11" s="25"/>
      <c r="H11" s="41"/>
      <c r="I11" s="191">
        <f>Kosztorys!H38</f>
        <v>0</v>
      </c>
    </row>
    <row r="12" spans="1:9" s="7" customFormat="1" ht="22.5" customHeight="1" thickBot="1">
      <c r="A12" s="113">
        <v>6</v>
      </c>
      <c r="B12" s="114" t="s">
        <v>103</v>
      </c>
      <c r="C12" s="115" t="s">
        <v>75</v>
      </c>
      <c r="D12" s="116"/>
      <c r="E12" s="116"/>
      <c r="F12" s="117"/>
      <c r="G12" s="116"/>
      <c r="H12" s="117"/>
      <c r="I12" s="192">
        <f>Kosztorys!H43</f>
        <v>0</v>
      </c>
    </row>
    <row r="13" spans="1:11" s="4" customFormat="1" ht="21.75" customHeight="1" thickBot="1">
      <c r="A13" s="35">
        <v>7</v>
      </c>
      <c r="B13" s="36"/>
      <c r="C13" s="56" t="s">
        <v>108</v>
      </c>
      <c r="D13" s="37">
        <f>SUM(D7:D12)</f>
        <v>0</v>
      </c>
      <c r="E13" s="37">
        <f>SUM(E7:E12)</f>
        <v>0</v>
      </c>
      <c r="F13" s="37">
        <f>SUM(F7:F12)</f>
        <v>0</v>
      </c>
      <c r="G13" s="37">
        <f>SUM(G7:G12)</f>
        <v>0</v>
      </c>
      <c r="H13" s="37">
        <f>SUM(H7:H12)</f>
        <v>0</v>
      </c>
      <c r="I13" s="193">
        <f>SUM(I7+I8+I9+I10+I11+I12)</f>
        <v>0</v>
      </c>
      <c r="K13" s="142"/>
    </row>
    <row r="14" spans="1:9" s="4" customFormat="1" ht="21.75" customHeight="1" hidden="1">
      <c r="A14" s="28">
        <v>11</v>
      </c>
      <c r="B14" s="29"/>
      <c r="C14" s="34" t="s">
        <v>24</v>
      </c>
      <c r="D14" s="30">
        <f>D13*5%</f>
        <v>0</v>
      </c>
      <c r="E14" s="30">
        <f>E13*5%</f>
        <v>0</v>
      </c>
      <c r="F14" s="40">
        <f>F13*5%</f>
        <v>0</v>
      </c>
      <c r="G14" s="30">
        <f>G13*5%</f>
        <v>0</v>
      </c>
      <c r="H14" s="40">
        <f>H13*5%</f>
        <v>0</v>
      </c>
      <c r="I14" s="194"/>
    </row>
    <row r="15" spans="1:9" s="4" customFormat="1" ht="21.75" customHeight="1" hidden="1">
      <c r="A15" s="23">
        <v>13</v>
      </c>
      <c r="B15" s="24"/>
      <c r="C15" s="27" t="s">
        <v>23</v>
      </c>
      <c r="D15" s="25">
        <f aca="true" t="shared" si="0" ref="D15:I15">SUM(D13:D14)</f>
        <v>0</v>
      </c>
      <c r="E15" s="25">
        <f t="shared" si="0"/>
        <v>0</v>
      </c>
      <c r="F15" s="41">
        <f t="shared" si="0"/>
        <v>0</v>
      </c>
      <c r="G15" s="25">
        <f t="shared" si="0"/>
        <v>0</v>
      </c>
      <c r="H15" s="41">
        <f t="shared" si="0"/>
        <v>0</v>
      </c>
      <c r="I15" s="191">
        <f t="shared" si="0"/>
        <v>0</v>
      </c>
    </row>
    <row r="16" spans="1:9" s="4" customFormat="1" ht="21.75" customHeight="1" thickBot="1">
      <c r="A16" s="31">
        <v>8</v>
      </c>
      <c r="B16" s="32"/>
      <c r="C16" s="57" t="s">
        <v>109</v>
      </c>
      <c r="D16" s="33">
        <f>D15*22%</f>
        <v>0</v>
      </c>
      <c r="E16" s="33">
        <f>E15*22%</f>
        <v>0</v>
      </c>
      <c r="F16" s="42">
        <f>F15*22%</f>
        <v>0</v>
      </c>
      <c r="G16" s="33">
        <f>G15*22%</f>
        <v>0</v>
      </c>
      <c r="H16" s="42">
        <f>H15*22%</f>
        <v>0</v>
      </c>
      <c r="I16" s="195">
        <f>I13*23%</f>
        <v>0</v>
      </c>
    </row>
    <row r="17" spans="1:9" s="4" customFormat="1" ht="21.75" customHeight="1" thickBot="1" thickTop="1">
      <c r="A17" s="38">
        <v>9</v>
      </c>
      <c r="B17" s="14"/>
      <c r="C17" s="58" t="s">
        <v>110</v>
      </c>
      <c r="D17" s="39">
        <f>SUM(D15:D16)</f>
        <v>0</v>
      </c>
      <c r="E17" s="39">
        <f>SUM(E15:E16)</f>
        <v>0</v>
      </c>
      <c r="F17" s="43">
        <f>SUM(F15:F16)</f>
        <v>0</v>
      </c>
      <c r="G17" s="39">
        <f>SUM(G15:G16)</f>
        <v>0</v>
      </c>
      <c r="H17" s="43">
        <f>SUM(H15:H16)</f>
        <v>0</v>
      </c>
      <c r="I17" s="196">
        <f>SUM(I13+I16)</f>
        <v>0</v>
      </c>
    </row>
    <row r="18" ht="16.5" customHeight="1" thickTop="1">
      <c r="B18" s="13" t="s">
        <v>10</v>
      </c>
    </row>
    <row r="19" spans="2:9" ht="16.5" customHeight="1">
      <c r="B19" s="6" t="s">
        <v>27</v>
      </c>
      <c r="D19" s="8"/>
      <c r="E19" s="8"/>
      <c r="F19" s="8"/>
      <c r="G19" s="8"/>
      <c r="H19" s="8"/>
      <c r="I19" s="8"/>
    </row>
    <row r="20" ht="16.5" customHeight="1"/>
    <row r="21" ht="16.5" customHeight="1">
      <c r="H21" s="3" t="s">
        <v>11</v>
      </c>
    </row>
    <row r="22" spans="3:11" ht="49.5" customHeight="1">
      <c r="C22" s="229"/>
      <c r="D22" s="229"/>
      <c r="E22" s="229"/>
      <c r="F22" s="229"/>
      <c r="G22" s="229"/>
      <c r="H22" s="3"/>
      <c r="I22" s="143"/>
      <c r="K22" s="142"/>
    </row>
    <row r="23" spans="3:11" ht="16.5" customHeight="1">
      <c r="C23" s="141"/>
      <c r="D23" s="141"/>
      <c r="E23" s="141"/>
      <c r="F23" s="141"/>
      <c r="G23" s="141"/>
      <c r="H23" s="3"/>
      <c r="I23" s="144"/>
      <c r="K23" s="142"/>
    </row>
    <row r="24" spans="3:11" ht="16.5" customHeight="1">
      <c r="C24" s="141"/>
      <c r="D24" s="141"/>
      <c r="E24" s="141"/>
      <c r="F24" s="141"/>
      <c r="G24" s="141"/>
      <c r="H24" s="3"/>
      <c r="I24" s="144"/>
      <c r="K24" s="142"/>
    </row>
    <row r="25" ht="16.5" customHeight="1">
      <c r="C25" s="3"/>
    </row>
  </sheetData>
  <sheetProtection sheet="1" formatCells="0" formatColumns="0" formatRows="0" selectLockedCells="1"/>
  <mergeCells count="4">
    <mergeCell ref="A1:I1"/>
    <mergeCell ref="A2:I2"/>
    <mergeCell ref="A3:I3"/>
    <mergeCell ref="C22:G22"/>
  </mergeCells>
  <printOptions/>
  <pageMargins left="0.7874015748031497" right="0.1968503937007874" top="0.7086614173228347" bottom="0.5905511811023623" header="0.4724409448818898" footer="0.5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madamski</cp:lastModifiedBy>
  <cp:lastPrinted>2017-06-27T10:47:02Z</cp:lastPrinted>
  <dcterms:created xsi:type="dcterms:W3CDTF">2004-04-13T06:47:34Z</dcterms:created>
  <dcterms:modified xsi:type="dcterms:W3CDTF">2017-06-27T10:47:08Z</dcterms:modified>
  <cp:category/>
  <cp:version/>
  <cp:contentType/>
  <cp:contentStatus/>
</cp:coreProperties>
</file>