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12045" activeTab="0"/>
  </bookViews>
  <sheets>
    <sheet name="Kosztorys Ofertowy" sheetId="1" r:id="rId1"/>
  </sheets>
  <definedNames>
    <definedName name="_xlnm.Print_Area" localSheetId="0">'Kosztorys Ofertowy'!$A$2:$H$43</definedName>
  </definedNames>
  <calcPr fullCalcOnLoad="1"/>
</workbook>
</file>

<file path=xl/sharedStrings.xml><?xml version="1.0" encoding="utf-8"?>
<sst xmlns="http://schemas.openxmlformats.org/spreadsheetml/2006/main" count="97" uniqueCount="67">
  <si>
    <t>L.p.</t>
  </si>
  <si>
    <t>Nr SST</t>
  </si>
  <si>
    <t>Jedn.</t>
  </si>
  <si>
    <t>Ilość</t>
  </si>
  <si>
    <t>I</t>
  </si>
  <si>
    <t>ROBOTY PRZYGOTOWAWCZE</t>
  </si>
  <si>
    <t>01.01.01</t>
  </si>
  <si>
    <t>Odtworzenie trasy w terenie równinnym</t>
  </si>
  <si>
    <t>km</t>
  </si>
  <si>
    <t>II</t>
  </si>
  <si>
    <t>02.01.01</t>
  </si>
  <si>
    <t>m³</t>
  </si>
  <si>
    <t>ROBOTY ZIEMNE</t>
  </si>
  <si>
    <t>III</t>
  </si>
  <si>
    <t>m</t>
  </si>
  <si>
    <t>IV</t>
  </si>
  <si>
    <t>04.01.01</t>
  </si>
  <si>
    <t>m²</t>
  </si>
  <si>
    <t>ELEMENTY ULIC</t>
  </si>
  <si>
    <t>VI</t>
  </si>
  <si>
    <t>09.01.01</t>
  </si>
  <si>
    <t>08.01.01</t>
  </si>
  <si>
    <t>Razem netto</t>
  </si>
  <si>
    <t>Ogółem brutto</t>
  </si>
  <si>
    <t>zł</t>
  </si>
  <si>
    <t>ZIELEŃ</t>
  </si>
  <si>
    <t>Podatek VAT 23%</t>
  </si>
  <si>
    <t>Wyszczególnienie elementów rozliczeniowych</t>
  </si>
  <si>
    <t>Wartość netto</t>
  </si>
  <si>
    <t>Cena jedn. netto</t>
  </si>
  <si>
    <t>PODBUDOWY</t>
  </si>
  <si>
    <t>Zdjęcie warstwy humusu lub/i darniny</t>
  </si>
  <si>
    <t>01.02.02</t>
  </si>
  <si>
    <t>04.03.01</t>
  </si>
  <si>
    <t>Wykonanie wykopów łącznie z odwiezieniem urobku na odl. do 10 km, grunt kat. I-V jezdnia</t>
  </si>
  <si>
    <t>Mechaniczne profilowanie i zagęszczenie podłoża pod warstwy konstrukcyjne nawierzchni - kategoria gruntu: I-IV</t>
  </si>
  <si>
    <t>Wzmocnienie podłoża gruntem stabilizowanym cementem o Rm=2,5MPa gr.15cm (mieszanka z wytwórni)</t>
  </si>
  <si>
    <t>Warstwa wiążąca z betonu asfaltowego (0/20)
Grubość warstwy po zagęszczeniu 6 cm</t>
  </si>
  <si>
    <t>Słownie: …. złote 00/100 groszy</t>
  </si>
  <si>
    <t>Ułożenie ścieku z dwóch rzędów kostki brukowej betonowej wibroprasowanej grub. 8 cm typu HOLLAND /kolor szary/ wzar z ławą betonową zwykłą, beton kl. B15 w ilości 0,06 m³/mb</t>
  </si>
  <si>
    <t>Krawężniki betonowe wystające, o wymiarach: 20x30 cm - na podsypce cementowo-piaskowej wraz z ławą betonową z oporem, beton kl. B15 w ilości 0,08 m³/mb</t>
  </si>
  <si>
    <t>Krawężniki betonowe obniżone, o wymiarach: 20x30 cm - na podsypce cementowo-piaskowej wraz z ławą betonową z oporem, beton kl. B15 w ilości 0,1 m³/mb</t>
  </si>
  <si>
    <t>Budowa ulicy Budowlanych od km 0+870,00 do km 1+135,00 w Lesznie</t>
  </si>
  <si>
    <t>V</t>
  </si>
  <si>
    <t>URZĄDZENIA BEZPIECZEŃSTWA RUCHU</t>
  </si>
  <si>
    <t>Oznakowanie pionowe</t>
  </si>
  <si>
    <t>Ustawienie słupków stalowych do znaków</t>
  </si>
  <si>
    <t>szt.</t>
  </si>
  <si>
    <t>Zakup i przymocowanie tarcz znaków grupy "średnie" folia 2-typu oraz tabliczek do tych znaków</t>
  </si>
  <si>
    <t>Oczyszczenie i skropienie warstw konstrukcyjnych nawierzchni emulsją asfaltową</t>
  </si>
  <si>
    <t>Humusowanie terenów łącznie z obsianiem mieszanką traw</t>
  </si>
  <si>
    <t>07.02.01</t>
  </si>
  <si>
    <t>05.03.05</t>
  </si>
  <si>
    <t>04.04.02</t>
  </si>
  <si>
    <t>04.05.01</t>
  </si>
  <si>
    <t>04.07.01.A</t>
  </si>
  <si>
    <t>NAWIERZCHNIE</t>
  </si>
  <si>
    <t>Podbudowa z kruszywa łamanego stabilizowanego mechanicznie
Grubość warstwy po zagęszczeniu 20 cm</t>
  </si>
  <si>
    <t>Podbudowa zasadnicza z betonu asfaltowego (0/25)
Grubość warstwy po zagęszczeniu 8 cm</t>
  </si>
  <si>
    <t>Mechaniczne profilowanie i zagęszczenie podłoża pod warstwy konstrukcyjne nawierzchni - kategoria gruntu: I-IV - Zjazdy</t>
  </si>
  <si>
    <t>Wzmocnienie podłoża gruntem stabilizowanym cementem o Rm=2,5MPa gr.15cm (mieszanka z wytwórni) - zjazdy</t>
  </si>
  <si>
    <t>Podsypka piaskowa, warstwa grubości 4 cm - zjazdy</t>
  </si>
  <si>
    <t>Ułożenie nawierzchni z kostki brukowej betonowej wibroprasowanej grub. 8 cm /kolor szary/ – zjazdy</t>
  </si>
  <si>
    <t>Krawężniki betonowe wystające, o wymiarach: 20x30 cm - na podsypce cementowo-piaskowej wraz z ławą betonową z oporem, beton kl. B15 w ilości 0,08 m³/mb - zjazdy</t>
  </si>
  <si>
    <t>Oporniki betonowe o wymiarach: 12x25 cm - na podsypce cementowo-piaskowej wraz z ławą betonową z oporem, beton kl. B15 w ilości 0,07 m³/mb - zjazdy</t>
  </si>
  <si>
    <t>Kosztorys Ofertowy</t>
  </si>
  <si>
    <t>05.03.23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</si>
</sst>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;[Red]0.00"/>
    <numFmt numFmtId="166" formatCode="0.000;[Red]0.000"/>
    <numFmt numFmtId="167" formatCode="#,##0.00\ &quot;zł&quot;"/>
    <numFmt numFmtId="168" formatCode="_-[$€-2]\ * #,##0.00_-;\-[$€-2]\ * #,##0.00_-;_-[$€-2]\ * &quot;-&quot;??_-;_-@_-"/>
    <numFmt numFmtId="169" formatCode="_-* #,##0.000\ &quot;zł&quot;_-;\-* #,##0.000\ &quot;zł&quot;_-;_-* &quot;-&quot;???\ &quot;zł&quot;_-;_-@_-"/>
    <numFmt numFmtId="170" formatCode="0.0"/>
    <numFmt numFmtId="171" formatCode="[$-415]dddd\,\ d\ mmmm\ yyyy"/>
  </numFmts>
  <fonts count="52">
    <font>
      <sz val="10"/>
      <name val="Arial CE"/>
      <family val="0"/>
    </font>
    <font>
      <sz val="10"/>
      <name val="Tahoma"/>
      <family val="2"/>
    </font>
    <font>
      <b/>
      <sz val="16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8"/>
      <name val="Tahoma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8"/>
      <color indexed="10"/>
      <name val="Tahoma"/>
      <family val="2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8"/>
      <color rgb="FFFF0000"/>
      <name val="Tahoma"/>
      <family val="2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horizontal="center" vertical="center"/>
    </xf>
    <xf numFmtId="44" fontId="6" fillId="0" borderId="10" xfId="58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0" fillId="0" borderId="0" xfId="58" applyFont="1" applyAlignment="1">
      <alignment vertical="center"/>
    </xf>
    <xf numFmtId="44" fontId="6" fillId="0" borderId="10" xfId="58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4" fontId="3" fillId="0" borderId="0" xfId="58" applyFont="1" applyAlignment="1">
      <alignment vertical="center"/>
    </xf>
    <xf numFmtId="0" fontId="49" fillId="0" borderId="0" xfId="0" applyFont="1" applyAlignment="1">
      <alignment vertical="center"/>
    </xf>
    <xf numFmtId="44" fontId="49" fillId="0" borderId="0" xfId="58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44" fontId="50" fillId="0" borderId="0" xfId="5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168" fontId="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65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4" fontId="5" fillId="0" borderId="10" xfId="58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44" fontId="6" fillId="34" borderId="10" xfId="58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165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165" fontId="50" fillId="34" borderId="10" xfId="0" applyNumberFormat="1" applyFont="1" applyFill="1" applyBorder="1" applyAlignment="1">
      <alignment horizontal="center" vertical="center"/>
    </xf>
    <xf numFmtId="44" fontId="51" fillId="34" borderId="10" xfId="58" applyFont="1" applyFill="1" applyBorder="1" applyAlignment="1">
      <alignment vertical="center"/>
    </xf>
    <xf numFmtId="44" fontId="6" fillId="34" borderId="10" xfId="58" applyFont="1" applyFill="1" applyBorder="1" applyAlignment="1">
      <alignment vertical="center"/>
    </xf>
    <xf numFmtId="44" fontId="0" fillId="34" borderId="10" xfId="58" applyFont="1" applyFill="1" applyBorder="1" applyAlignment="1">
      <alignment vertical="center"/>
    </xf>
    <xf numFmtId="44" fontId="0" fillId="34" borderId="10" xfId="58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44" fontId="50" fillId="34" borderId="10" xfId="58" applyFont="1" applyFill="1" applyBorder="1" applyAlignment="1">
      <alignment vertical="center"/>
    </xf>
    <xf numFmtId="44" fontId="5" fillId="34" borderId="10" xfId="58" applyFont="1" applyFill="1" applyBorder="1" applyAlignment="1">
      <alignment vertical="center"/>
    </xf>
    <xf numFmtId="44" fontId="5" fillId="0" borderId="10" xfId="58" applyFont="1" applyBorder="1" applyAlignment="1" applyProtection="1">
      <alignment horizontal="center" vertical="center"/>
      <protection locked="0"/>
    </xf>
    <xf numFmtId="44" fontId="6" fillId="0" borderId="10" xfId="58" applyFont="1" applyBorder="1" applyAlignment="1" applyProtection="1">
      <alignment vertical="center"/>
      <protection locked="0"/>
    </xf>
    <xf numFmtId="165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vertical="center"/>
    </xf>
    <xf numFmtId="0" fontId="3" fillId="34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44" fontId="5" fillId="0" borderId="10" xfId="58" applyFont="1" applyFill="1" applyBorder="1" applyAlignment="1" applyProtection="1">
      <alignment horizontal="center" vertical="center"/>
      <protection locked="0"/>
    </xf>
    <xf numFmtId="44" fontId="6" fillId="0" borderId="10" xfId="58" applyFont="1" applyFill="1" applyBorder="1" applyAlignment="1">
      <alignment horizontal="center" vertical="center"/>
    </xf>
    <xf numFmtId="44" fontId="6" fillId="0" borderId="10" xfId="58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4" fontId="6" fillId="0" borderId="11" xfId="58" applyFont="1" applyFill="1" applyBorder="1" applyAlignment="1" applyProtection="1">
      <alignment horizontal="center" vertical="center"/>
      <protection locked="0"/>
    </xf>
    <xf numFmtId="44" fontId="6" fillId="0" borderId="11" xfId="58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6" fillId="0" borderId="10" xfId="58" applyFont="1" applyFill="1" applyBorder="1" applyAlignment="1" applyProtection="1">
      <alignment vertical="center"/>
      <protection locked="0"/>
    </xf>
    <xf numFmtId="44" fontId="9" fillId="0" borderId="10" xfId="58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4" fontId="4" fillId="33" borderId="12" xfId="58" applyFont="1" applyFill="1" applyBorder="1" applyAlignment="1">
      <alignment horizontal="center" vertical="center" wrapText="1"/>
    </xf>
    <xf numFmtId="44" fontId="4" fillId="33" borderId="11" xfId="58" applyFont="1" applyFill="1" applyBorder="1" applyAlignment="1">
      <alignment horizontal="center" vertical="center" wrapText="1"/>
    </xf>
    <xf numFmtId="44" fontId="4" fillId="33" borderId="13" xfId="58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4" fontId="8" fillId="0" borderId="10" xfId="58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4" fontId="7" fillId="0" borderId="0" xfId="58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5.25390625" style="4" customWidth="1"/>
    <col min="2" max="2" width="9.00390625" style="4" bestFit="1" customWidth="1"/>
    <col min="3" max="3" width="42.625" style="4" customWidth="1"/>
    <col min="4" max="4" width="8.125" style="10" customWidth="1"/>
    <col min="5" max="5" width="6.75390625" style="4" customWidth="1"/>
    <col min="6" max="6" width="11.25390625" style="12" customWidth="1"/>
    <col min="7" max="7" width="13.00390625" style="4" customWidth="1"/>
    <col min="8" max="8" width="15.125" style="4" customWidth="1"/>
    <col min="9" max="9" width="11.25390625" style="4" bestFit="1" customWidth="1"/>
    <col min="10" max="10" width="9.125" style="4" customWidth="1"/>
    <col min="11" max="11" width="14.125" style="4" customWidth="1"/>
    <col min="12" max="16384" width="9.125" style="4" customWidth="1"/>
  </cols>
  <sheetData>
    <row r="1" spans="1:7" ht="12.75">
      <c r="A1" s="3"/>
      <c r="B1" s="3"/>
      <c r="C1" s="3"/>
      <c r="D1" s="9"/>
      <c r="E1" s="3"/>
      <c r="G1" s="26"/>
    </row>
    <row r="2" spans="1:8" ht="19.5">
      <c r="A2" s="89" t="s">
        <v>65</v>
      </c>
      <c r="B2" s="89"/>
      <c r="C2" s="89"/>
      <c r="D2" s="89"/>
      <c r="E2" s="89"/>
      <c r="F2" s="89"/>
      <c r="G2" s="89"/>
      <c r="H2" s="20"/>
    </row>
    <row r="3" spans="1:8" ht="12.75">
      <c r="A3" s="90" t="s">
        <v>42</v>
      </c>
      <c r="B3" s="91"/>
      <c r="C3" s="91"/>
      <c r="D3" s="91"/>
      <c r="E3" s="91"/>
      <c r="F3" s="91"/>
      <c r="G3" s="91"/>
      <c r="H3" s="20"/>
    </row>
    <row r="4" spans="1:8" ht="14.25" customHeight="1">
      <c r="A4" s="91"/>
      <c r="B4" s="91"/>
      <c r="C4" s="91"/>
      <c r="D4" s="91"/>
      <c r="E4" s="91"/>
      <c r="F4" s="91"/>
      <c r="G4" s="91"/>
      <c r="H4" s="20"/>
    </row>
    <row r="5" spans="1:8" ht="16.5" customHeight="1">
      <c r="A5" s="92"/>
      <c r="B5" s="92"/>
      <c r="C5" s="92"/>
      <c r="D5" s="92"/>
      <c r="E5" s="92"/>
      <c r="F5" s="92"/>
      <c r="G5" s="92"/>
      <c r="H5" s="20"/>
    </row>
    <row r="6" spans="1:8" ht="12.75">
      <c r="A6" s="93" t="s">
        <v>0</v>
      </c>
      <c r="B6" s="93" t="s">
        <v>1</v>
      </c>
      <c r="C6" s="93" t="s">
        <v>27</v>
      </c>
      <c r="D6" s="93" t="s">
        <v>2</v>
      </c>
      <c r="E6" s="93" t="s">
        <v>3</v>
      </c>
      <c r="F6" s="96" t="s">
        <v>29</v>
      </c>
      <c r="G6" s="86" t="s">
        <v>28</v>
      </c>
      <c r="H6" s="20"/>
    </row>
    <row r="7" spans="1:8" ht="12.75">
      <c r="A7" s="94"/>
      <c r="B7" s="94"/>
      <c r="C7" s="94"/>
      <c r="D7" s="94"/>
      <c r="E7" s="94"/>
      <c r="F7" s="97"/>
      <c r="G7" s="87"/>
      <c r="H7" s="20"/>
    </row>
    <row r="8" spans="1:8" ht="12.75">
      <c r="A8" s="95"/>
      <c r="B8" s="95"/>
      <c r="C8" s="95"/>
      <c r="D8" s="95"/>
      <c r="E8" s="95"/>
      <c r="F8" s="98"/>
      <c r="G8" s="88"/>
      <c r="H8" s="20"/>
    </row>
    <row r="9" spans="1:8" ht="12.75">
      <c r="A9" s="39">
        <v>1</v>
      </c>
      <c r="B9" s="39">
        <v>3</v>
      </c>
      <c r="C9" s="39">
        <v>4</v>
      </c>
      <c r="D9" s="39">
        <v>5</v>
      </c>
      <c r="E9" s="39">
        <v>6</v>
      </c>
      <c r="F9" s="39">
        <v>7</v>
      </c>
      <c r="G9" s="40">
        <v>8</v>
      </c>
      <c r="H9" s="20"/>
    </row>
    <row r="10" spans="1:8" ht="19.5" customHeight="1">
      <c r="A10" s="41" t="s">
        <v>4</v>
      </c>
      <c r="B10" s="42"/>
      <c r="C10" s="43" t="s">
        <v>5</v>
      </c>
      <c r="D10" s="44"/>
      <c r="E10" s="45"/>
      <c r="F10" s="46"/>
      <c r="G10" s="47"/>
      <c r="H10" s="20"/>
    </row>
    <row r="11" spans="1:8" ht="12.75">
      <c r="A11" s="1">
        <v>1</v>
      </c>
      <c r="B11" s="5" t="s">
        <v>6</v>
      </c>
      <c r="C11" s="17" t="s">
        <v>7</v>
      </c>
      <c r="D11" s="1" t="s">
        <v>8</v>
      </c>
      <c r="E11" s="6">
        <v>0.265</v>
      </c>
      <c r="F11" s="13">
        <v>0</v>
      </c>
      <c r="G11" s="7">
        <f>ROUND(E11*F11,2)</f>
        <v>0</v>
      </c>
      <c r="H11" s="20"/>
    </row>
    <row r="12" spans="1:8" ht="12.75">
      <c r="A12" s="1">
        <v>2</v>
      </c>
      <c r="B12" s="5" t="s">
        <v>32</v>
      </c>
      <c r="C12" s="17" t="s">
        <v>31</v>
      </c>
      <c r="D12" s="29" t="s">
        <v>11</v>
      </c>
      <c r="E12" s="2">
        <v>454</v>
      </c>
      <c r="F12" s="13">
        <v>0</v>
      </c>
      <c r="G12" s="7">
        <f>ROUND(E12*F12,2)</f>
        <v>0</v>
      </c>
      <c r="H12" s="20"/>
    </row>
    <row r="13" spans="1:8" ht="19.5" customHeight="1">
      <c r="A13" s="48" t="s">
        <v>9</v>
      </c>
      <c r="B13" s="49"/>
      <c r="C13" s="43" t="s">
        <v>12</v>
      </c>
      <c r="D13" s="44"/>
      <c r="E13" s="50"/>
      <c r="F13" s="46"/>
      <c r="G13" s="46">
        <f>IF(F13&gt;0,E13*F13,"")</f>
      </c>
      <c r="H13" s="20"/>
    </row>
    <row r="14" spans="1:8" ht="24.75" customHeight="1">
      <c r="A14" s="29">
        <v>3</v>
      </c>
      <c r="B14" s="30" t="s">
        <v>10</v>
      </c>
      <c r="C14" s="31" t="s">
        <v>34</v>
      </c>
      <c r="D14" s="29" t="s">
        <v>11</v>
      </c>
      <c r="E14" s="2">
        <v>772</v>
      </c>
      <c r="F14" s="13">
        <v>0</v>
      </c>
      <c r="G14" s="7">
        <f>ROUND(E14*F14,2)</f>
        <v>0</v>
      </c>
      <c r="H14" s="20"/>
    </row>
    <row r="15" spans="1:8" ht="19.5" customHeight="1">
      <c r="A15" s="48" t="s">
        <v>13</v>
      </c>
      <c r="B15" s="51"/>
      <c r="C15" s="52" t="s">
        <v>30</v>
      </c>
      <c r="D15" s="53"/>
      <c r="E15" s="54"/>
      <c r="F15" s="55"/>
      <c r="G15" s="56"/>
      <c r="H15" s="20"/>
    </row>
    <row r="16" spans="1:8" ht="34.5" customHeight="1">
      <c r="A16" s="29">
        <v>4</v>
      </c>
      <c r="B16" s="29" t="s">
        <v>16</v>
      </c>
      <c r="C16" s="31" t="s">
        <v>35</v>
      </c>
      <c r="D16" s="29" t="s">
        <v>17</v>
      </c>
      <c r="E16" s="34">
        <v>2270.82</v>
      </c>
      <c r="F16" s="13">
        <v>0</v>
      </c>
      <c r="G16" s="7">
        <f aca="true" t="shared" si="0" ref="G16:G24">ROUND(E16*F16,2)</f>
        <v>0</v>
      </c>
      <c r="H16" s="20"/>
    </row>
    <row r="17" spans="1:8" ht="34.5" customHeight="1">
      <c r="A17" s="70">
        <v>5</v>
      </c>
      <c r="B17" s="70" t="s">
        <v>16</v>
      </c>
      <c r="C17" s="71" t="s">
        <v>59</v>
      </c>
      <c r="D17" s="70" t="s">
        <v>17</v>
      </c>
      <c r="E17" s="34">
        <v>112.53</v>
      </c>
      <c r="F17" s="75">
        <v>0</v>
      </c>
      <c r="G17" s="74">
        <f t="shared" si="0"/>
        <v>0</v>
      </c>
      <c r="H17" s="20"/>
    </row>
    <row r="18" spans="1:8" ht="34.5" customHeight="1">
      <c r="A18" s="76">
        <v>6</v>
      </c>
      <c r="B18" s="77" t="s">
        <v>54</v>
      </c>
      <c r="C18" s="78" t="s">
        <v>36</v>
      </c>
      <c r="D18" s="76" t="s">
        <v>17</v>
      </c>
      <c r="E18" s="64">
        <v>2270.82</v>
      </c>
      <c r="F18" s="79">
        <v>0</v>
      </c>
      <c r="G18" s="80">
        <f t="shared" si="0"/>
        <v>0</v>
      </c>
      <c r="H18" s="20"/>
    </row>
    <row r="19" spans="1:8" ht="34.5" customHeight="1">
      <c r="A19" s="70">
        <v>7</v>
      </c>
      <c r="B19" s="70" t="s">
        <v>54</v>
      </c>
      <c r="C19" s="71" t="s">
        <v>60</v>
      </c>
      <c r="D19" s="70" t="s">
        <v>17</v>
      </c>
      <c r="E19" s="34">
        <v>112.53</v>
      </c>
      <c r="F19" s="75">
        <v>0</v>
      </c>
      <c r="G19" s="74">
        <f t="shared" si="0"/>
        <v>0</v>
      </c>
      <c r="H19" s="20"/>
    </row>
    <row r="20" spans="1:8" ht="34.5" customHeight="1">
      <c r="A20" s="70">
        <v>8</v>
      </c>
      <c r="B20" s="70" t="s">
        <v>53</v>
      </c>
      <c r="C20" s="71" t="s">
        <v>57</v>
      </c>
      <c r="D20" s="70" t="s">
        <v>17</v>
      </c>
      <c r="E20" s="34">
        <f>2270.82-E33</f>
        <v>2165.416</v>
      </c>
      <c r="F20" s="75">
        <v>0</v>
      </c>
      <c r="G20" s="74">
        <f t="shared" si="0"/>
        <v>0</v>
      </c>
      <c r="H20" s="20"/>
    </row>
    <row r="21" spans="1:8" ht="34.5" customHeight="1">
      <c r="A21" s="70">
        <v>9</v>
      </c>
      <c r="B21" s="70" t="s">
        <v>53</v>
      </c>
      <c r="C21" s="71" t="s">
        <v>57</v>
      </c>
      <c r="D21" s="70" t="s">
        <v>17</v>
      </c>
      <c r="E21" s="34">
        <v>112.53</v>
      </c>
      <c r="F21" s="75">
        <v>0</v>
      </c>
      <c r="G21" s="74">
        <f t="shared" si="0"/>
        <v>0</v>
      </c>
      <c r="H21" s="20"/>
    </row>
    <row r="22" spans="1:8" ht="34.5" customHeight="1">
      <c r="A22" s="70">
        <v>10</v>
      </c>
      <c r="B22" s="70" t="s">
        <v>53</v>
      </c>
      <c r="C22" s="81" t="s">
        <v>61</v>
      </c>
      <c r="D22" s="70" t="s">
        <v>17</v>
      </c>
      <c r="E22" s="34">
        <v>112.53</v>
      </c>
      <c r="F22" s="75">
        <v>0</v>
      </c>
      <c r="G22" s="74">
        <f t="shared" si="0"/>
        <v>0</v>
      </c>
      <c r="H22" s="20"/>
    </row>
    <row r="23" spans="1:8" ht="34.5" customHeight="1">
      <c r="A23" s="29">
        <v>11</v>
      </c>
      <c r="B23" s="29" t="s">
        <v>33</v>
      </c>
      <c r="C23" s="31" t="s">
        <v>49</v>
      </c>
      <c r="D23" s="29" t="s">
        <v>17</v>
      </c>
      <c r="E23" s="34">
        <f>E20</f>
        <v>2165.416</v>
      </c>
      <c r="F23" s="63">
        <v>0</v>
      </c>
      <c r="G23" s="7">
        <f t="shared" si="0"/>
        <v>0</v>
      </c>
      <c r="H23" s="20"/>
    </row>
    <row r="24" spans="1:8" ht="34.5" customHeight="1">
      <c r="A24" s="65">
        <v>12</v>
      </c>
      <c r="B24" s="65" t="s">
        <v>55</v>
      </c>
      <c r="C24" s="66" t="s">
        <v>58</v>
      </c>
      <c r="D24" s="29" t="s">
        <v>17</v>
      </c>
      <c r="E24" s="34">
        <f>E23</f>
        <v>2165.416</v>
      </c>
      <c r="F24" s="13">
        <v>0</v>
      </c>
      <c r="G24" s="7">
        <f t="shared" si="0"/>
        <v>0</v>
      </c>
      <c r="H24" s="20"/>
    </row>
    <row r="25" spans="1:8" ht="17.25" customHeight="1">
      <c r="A25" s="67" t="s">
        <v>15</v>
      </c>
      <c r="B25" s="68"/>
      <c r="C25" s="69" t="s">
        <v>56</v>
      </c>
      <c r="D25" s="44"/>
      <c r="E25" s="42"/>
      <c r="F25" s="57"/>
      <c r="G25" s="58"/>
      <c r="H25" s="20"/>
    </row>
    <row r="26" spans="1:8" ht="34.5" customHeight="1">
      <c r="A26" s="65">
        <v>13</v>
      </c>
      <c r="B26" s="65" t="s">
        <v>52</v>
      </c>
      <c r="C26" s="66" t="s">
        <v>37</v>
      </c>
      <c r="D26" s="29" t="s">
        <v>17</v>
      </c>
      <c r="E26" s="34">
        <f>E24</f>
        <v>2165.416</v>
      </c>
      <c r="F26" s="63">
        <v>0</v>
      </c>
      <c r="G26" s="7">
        <f>ROUND(E26*F26,2)</f>
        <v>0</v>
      </c>
      <c r="H26" s="20"/>
    </row>
    <row r="27" spans="1:8" ht="34.5" customHeight="1">
      <c r="A27" s="82">
        <v>14</v>
      </c>
      <c r="B27" s="65" t="s">
        <v>66</v>
      </c>
      <c r="C27" s="83" t="s">
        <v>62</v>
      </c>
      <c r="D27" s="70" t="s">
        <v>17</v>
      </c>
      <c r="E27" s="34">
        <v>112.53</v>
      </c>
      <c r="F27" s="84">
        <v>0</v>
      </c>
      <c r="G27" s="74">
        <f>ROUND(E27*F27,2)</f>
        <v>0</v>
      </c>
      <c r="H27" s="20"/>
    </row>
    <row r="28" spans="1:8" ht="19.5" customHeight="1">
      <c r="A28" s="48" t="s">
        <v>15</v>
      </c>
      <c r="B28" s="51"/>
      <c r="C28" s="52" t="s">
        <v>18</v>
      </c>
      <c r="D28" s="44"/>
      <c r="E28" s="42"/>
      <c r="F28" s="57"/>
      <c r="G28" s="58"/>
      <c r="H28" s="20"/>
    </row>
    <row r="29" spans="1:10" ht="45" customHeight="1">
      <c r="A29" s="70">
        <v>15</v>
      </c>
      <c r="B29" s="70" t="s">
        <v>21</v>
      </c>
      <c r="C29" s="71" t="s">
        <v>40</v>
      </c>
      <c r="D29" s="70" t="s">
        <v>14</v>
      </c>
      <c r="E29" s="72">
        <f>527.02-70-34.41</f>
        <v>422.61</v>
      </c>
      <c r="F29" s="73">
        <v>0</v>
      </c>
      <c r="G29" s="7">
        <f>ROUND(E29*F29,2)</f>
        <v>0</v>
      </c>
      <c r="H29" s="20"/>
      <c r="J29" s="33"/>
    </row>
    <row r="30" spans="1:10" ht="45" customHeight="1">
      <c r="A30" s="70">
        <v>16</v>
      </c>
      <c r="B30" s="70" t="s">
        <v>21</v>
      </c>
      <c r="C30" s="71" t="s">
        <v>63</v>
      </c>
      <c r="D30" s="70" t="s">
        <v>14</v>
      </c>
      <c r="E30" s="72">
        <v>31.3</v>
      </c>
      <c r="F30" s="73">
        <v>0</v>
      </c>
      <c r="G30" s="74">
        <f>ROUND(E30*F30,2)</f>
        <v>0</v>
      </c>
      <c r="H30" s="20"/>
      <c r="J30" s="33"/>
    </row>
    <row r="31" spans="1:10" ht="45" customHeight="1">
      <c r="A31" s="70">
        <v>17</v>
      </c>
      <c r="B31" s="70" t="s">
        <v>21</v>
      </c>
      <c r="C31" s="71" t="s">
        <v>41</v>
      </c>
      <c r="D31" s="70" t="s">
        <v>14</v>
      </c>
      <c r="E31" s="72">
        <f>70+34.41</f>
        <v>104.41</v>
      </c>
      <c r="F31" s="73">
        <v>0</v>
      </c>
      <c r="G31" s="74">
        <f>ROUND(E31*F31,2)</f>
        <v>0</v>
      </c>
      <c r="H31" s="20"/>
      <c r="J31" s="33"/>
    </row>
    <row r="32" spans="1:10" ht="45" customHeight="1">
      <c r="A32" s="70">
        <v>18</v>
      </c>
      <c r="B32" s="70" t="s">
        <v>21</v>
      </c>
      <c r="C32" s="71" t="s">
        <v>64</v>
      </c>
      <c r="D32" s="70" t="s">
        <v>14</v>
      </c>
      <c r="E32" s="72">
        <v>13.5</v>
      </c>
      <c r="F32" s="73">
        <v>0</v>
      </c>
      <c r="G32" s="74">
        <f>ROUND(E32*F32,2)</f>
        <v>0</v>
      </c>
      <c r="H32" s="20"/>
      <c r="J32" s="33"/>
    </row>
    <row r="33" spans="1:10" ht="49.5" customHeight="1">
      <c r="A33" s="29">
        <v>19</v>
      </c>
      <c r="B33" s="29" t="s">
        <v>21</v>
      </c>
      <c r="C33" s="14" t="s">
        <v>39</v>
      </c>
      <c r="D33" s="1" t="s">
        <v>17</v>
      </c>
      <c r="E33" s="35">
        <f>527.02*0.2</f>
        <v>105.404</v>
      </c>
      <c r="F33" s="62">
        <v>0</v>
      </c>
      <c r="G33" s="7">
        <f>ROUND(E33*F33,2)</f>
        <v>0</v>
      </c>
      <c r="H33" s="20"/>
      <c r="J33" s="33"/>
    </row>
    <row r="34" spans="1:8" ht="19.5" customHeight="1">
      <c r="A34" s="48" t="s">
        <v>43</v>
      </c>
      <c r="B34" s="51"/>
      <c r="C34" s="52" t="s">
        <v>25</v>
      </c>
      <c r="D34" s="53"/>
      <c r="E34" s="59"/>
      <c r="F34" s="60"/>
      <c r="G34" s="61"/>
      <c r="H34" s="20"/>
    </row>
    <row r="35" spans="1:8" ht="30" customHeight="1">
      <c r="A35" s="29">
        <v>20</v>
      </c>
      <c r="B35" s="29" t="s">
        <v>20</v>
      </c>
      <c r="C35" s="31" t="s">
        <v>50</v>
      </c>
      <c r="D35" s="29" t="s">
        <v>17</v>
      </c>
      <c r="E35" s="36">
        <f>2919.35+2337.39+367.98-E27</f>
        <v>5512.19</v>
      </c>
      <c r="F35" s="62">
        <v>0</v>
      </c>
      <c r="G35" s="7">
        <f>ROUND(E35*F35,2)</f>
        <v>0</v>
      </c>
      <c r="H35" s="20"/>
    </row>
    <row r="36" spans="1:8" ht="21.75" customHeight="1">
      <c r="A36" s="48" t="s">
        <v>19</v>
      </c>
      <c r="B36" s="51"/>
      <c r="C36" s="52" t="s">
        <v>44</v>
      </c>
      <c r="D36" s="53"/>
      <c r="E36" s="59"/>
      <c r="F36" s="60"/>
      <c r="G36" s="61"/>
      <c r="H36" s="20"/>
    </row>
    <row r="37" spans="1:8" ht="12.75">
      <c r="A37" s="28"/>
      <c r="B37" s="30"/>
      <c r="C37" s="37" t="s">
        <v>45</v>
      </c>
      <c r="D37" s="29"/>
      <c r="E37" s="30"/>
      <c r="F37" s="38"/>
      <c r="G37" s="38"/>
      <c r="H37" s="20"/>
    </row>
    <row r="38" spans="1:8" ht="30" customHeight="1">
      <c r="A38" s="29">
        <v>21</v>
      </c>
      <c r="B38" s="29" t="s">
        <v>51</v>
      </c>
      <c r="C38" s="31" t="s">
        <v>46</v>
      </c>
      <c r="D38" s="29" t="s">
        <v>47</v>
      </c>
      <c r="E38" s="36">
        <v>9</v>
      </c>
      <c r="F38" s="62">
        <v>0</v>
      </c>
      <c r="G38" s="7">
        <f>ROUND(E38*F38,2)</f>
        <v>0</v>
      </c>
      <c r="H38" s="20"/>
    </row>
    <row r="39" spans="1:8" ht="30" customHeight="1">
      <c r="A39" s="29">
        <v>22</v>
      </c>
      <c r="B39" s="29" t="s">
        <v>51</v>
      </c>
      <c r="C39" s="31" t="s">
        <v>48</v>
      </c>
      <c r="D39" s="29" t="s">
        <v>47</v>
      </c>
      <c r="E39" s="36">
        <v>11</v>
      </c>
      <c r="F39" s="62">
        <v>0</v>
      </c>
      <c r="G39" s="7">
        <f>ROUND(E39*F39,2)</f>
        <v>0</v>
      </c>
      <c r="H39" s="20"/>
    </row>
    <row r="40" spans="1:8" ht="12.75">
      <c r="A40" s="23"/>
      <c r="B40" s="23"/>
      <c r="C40" s="23"/>
      <c r="D40" s="24"/>
      <c r="E40" s="23"/>
      <c r="F40" s="25"/>
      <c r="G40" s="23"/>
      <c r="H40" s="20"/>
    </row>
    <row r="41" spans="1:8" ht="19.5" customHeight="1">
      <c r="A41" s="102" t="s">
        <v>22</v>
      </c>
      <c r="B41" s="102"/>
      <c r="C41" s="102"/>
      <c r="D41" s="15" t="s">
        <v>24</v>
      </c>
      <c r="E41" s="103">
        <f>ROUND(SUM(G11:G39),2)</f>
        <v>0</v>
      </c>
      <c r="F41" s="103"/>
      <c r="G41" s="103"/>
      <c r="H41" s="32">
        <f>E41/4.1749</f>
        <v>0</v>
      </c>
    </row>
    <row r="42" spans="1:8" ht="19.5" customHeight="1">
      <c r="A42" s="104" t="s">
        <v>26</v>
      </c>
      <c r="B42" s="104"/>
      <c r="C42" s="104"/>
      <c r="D42" s="16" t="s">
        <v>24</v>
      </c>
      <c r="E42" s="85">
        <f>ROUND(E41*0.23,2)</f>
        <v>0</v>
      </c>
      <c r="F42" s="85"/>
      <c r="G42" s="85"/>
      <c r="H42" s="32">
        <f>E42/4.1749</f>
        <v>0</v>
      </c>
    </row>
    <row r="43" spans="1:8" ht="19.5" customHeight="1">
      <c r="A43" s="102" t="s">
        <v>23</v>
      </c>
      <c r="B43" s="102"/>
      <c r="C43" s="102"/>
      <c r="D43" s="15" t="s">
        <v>24</v>
      </c>
      <c r="E43" s="103">
        <f>E41+E42</f>
        <v>0</v>
      </c>
      <c r="F43" s="103"/>
      <c r="G43" s="103"/>
      <c r="H43" s="32">
        <f>E43/4.1749</f>
        <v>0</v>
      </c>
    </row>
    <row r="44" spans="1:8" ht="12.75">
      <c r="A44" s="23"/>
      <c r="B44" s="23"/>
      <c r="C44" s="23"/>
      <c r="D44" s="24"/>
      <c r="E44" s="23"/>
      <c r="F44" s="25"/>
      <c r="G44" s="23"/>
      <c r="H44" s="20"/>
    </row>
    <row r="45" spans="1:8" ht="12.75">
      <c r="A45" s="107" t="s">
        <v>38</v>
      </c>
      <c r="B45" s="107"/>
      <c r="C45" s="107"/>
      <c r="D45" s="107"/>
      <c r="E45" s="107"/>
      <c r="F45" s="107"/>
      <c r="G45" s="107"/>
      <c r="H45" s="20"/>
    </row>
    <row r="46" spans="1:8" ht="12.75">
      <c r="A46" s="20"/>
      <c r="B46" s="20"/>
      <c r="C46" s="20"/>
      <c r="D46" s="22"/>
      <c r="E46" s="20"/>
      <c r="F46" s="21"/>
      <c r="G46" s="20"/>
      <c r="H46" s="20"/>
    </row>
    <row r="47" spans="1:8" ht="30" customHeight="1">
      <c r="A47" s="106"/>
      <c r="B47" s="106"/>
      <c r="C47" s="106"/>
      <c r="D47" s="27"/>
      <c r="E47" s="105"/>
      <c r="F47" s="105"/>
      <c r="G47" s="105"/>
      <c r="H47" s="32"/>
    </row>
    <row r="48" spans="1:8" ht="12.75">
      <c r="A48" s="8"/>
      <c r="B48" s="8"/>
      <c r="C48" s="8"/>
      <c r="D48" s="11"/>
      <c r="E48" s="18"/>
      <c r="F48" s="19"/>
      <c r="G48" s="18"/>
      <c r="H48" s="26"/>
    </row>
    <row r="49" spans="1:8" ht="30" customHeight="1">
      <c r="A49" s="99"/>
      <c r="B49" s="99"/>
      <c r="C49" s="99"/>
      <c r="D49" s="27"/>
      <c r="E49" s="100"/>
      <c r="F49" s="101"/>
      <c r="G49" s="101"/>
      <c r="H49" s="32"/>
    </row>
    <row r="50" spans="1:8" ht="12.75">
      <c r="A50" s="20"/>
      <c r="B50" s="20"/>
      <c r="C50" s="20"/>
      <c r="D50" s="22"/>
      <c r="E50" s="20"/>
      <c r="F50" s="21"/>
      <c r="G50" s="20"/>
      <c r="H50" s="20"/>
    </row>
    <row r="51" spans="1:8" ht="12.75">
      <c r="A51" s="20"/>
      <c r="B51" s="20"/>
      <c r="C51" s="20"/>
      <c r="D51" s="22"/>
      <c r="E51" s="20"/>
      <c r="F51" s="21"/>
      <c r="G51" s="20"/>
      <c r="H51" s="20"/>
    </row>
  </sheetData>
  <sheetProtection/>
  <mergeCells count="21">
    <mergeCell ref="A43:C43"/>
    <mergeCell ref="E6:E8"/>
    <mergeCell ref="A49:C49"/>
    <mergeCell ref="E49:G49"/>
    <mergeCell ref="A41:C41"/>
    <mergeCell ref="E41:G41"/>
    <mergeCell ref="A42:C42"/>
    <mergeCell ref="E47:G47"/>
    <mergeCell ref="E43:G43"/>
    <mergeCell ref="A47:C47"/>
    <mergeCell ref="A45:G45"/>
    <mergeCell ref="E42:G42"/>
    <mergeCell ref="G6:G8"/>
    <mergeCell ref="A2:G2"/>
    <mergeCell ref="A3:G4"/>
    <mergeCell ref="A5:G5"/>
    <mergeCell ref="A6:A8"/>
    <mergeCell ref="B6:B8"/>
    <mergeCell ref="D6:D8"/>
    <mergeCell ref="F6:F8"/>
    <mergeCell ref="C6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BUIP "DrógProjekt"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Przedwojski</dc:creator>
  <cp:keywords/>
  <dc:description/>
  <cp:lastModifiedBy>Kalbarczyk Piotr</cp:lastModifiedBy>
  <cp:lastPrinted>2017-04-04T10:57:58Z</cp:lastPrinted>
  <dcterms:created xsi:type="dcterms:W3CDTF">2010-01-10T10:09:57Z</dcterms:created>
  <dcterms:modified xsi:type="dcterms:W3CDTF">2017-04-24T13:13:51Z</dcterms:modified>
  <cp:category/>
  <cp:version/>
  <cp:contentType/>
  <cp:contentStatus/>
</cp:coreProperties>
</file>